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acovní\pomůcky\zkouška KROS imp_exp\"/>
    </mc:Choice>
  </mc:AlternateContent>
  <bookViews>
    <workbookView xWindow="0" yWindow="0" windowWidth="0" windowHeight="0"/>
  </bookViews>
  <sheets>
    <sheet name="Rekapitulace stavby" sheetId="1" r:id="rId1"/>
    <sheet name="D2 - Doplněk č. 2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'D2 - Doplněk č. 2'!$C$85:$K$167</definedName>
    <definedName name="_xlnm.Print_Area" localSheetId="1">'D2 - Doplněk č. 2'!$C$4:$J$39,'D2 - Doplněk č. 2'!$C$45:$J$67,'D2 - Doplněk č. 2'!$C$73:$K$167</definedName>
    <definedName name="_xlnm.Print_Titles" localSheetId="1">'D2 - Doplněk č. 2'!$85:$85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113"/>
  <c r="J37"/>
  <c r="J36"/>
  <c i="1" r="AY55"/>
  <c i="2" r="J35"/>
  <c i="1" r="AX55"/>
  <c i="2" r="BI165"/>
  <c r="BH165"/>
  <c r="BF165"/>
  <c r="BE165"/>
  <c r="T165"/>
  <c r="R165"/>
  <c r="P165"/>
  <c r="BI161"/>
  <c r="BH161"/>
  <c r="BF161"/>
  <c r="BE161"/>
  <c r="T161"/>
  <c r="R161"/>
  <c r="P161"/>
  <c r="BI157"/>
  <c r="BH157"/>
  <c r="BF157"/>
  <c r="BE157"/>
  <c r="T157"/>
  <c r="R157"/>
  <c r="P157"/>
  <c r="BI148"/>
  <c r="BH148"/>
  <c r="BF148"/>
  <c r="BE148"/>
  <c r="T148"/>
  <c r="R148"/>
  <c r="P148"/>
  <c r="BI144"/>
  <c r="BH144"/>
  <c r="BF144"/>
  <c r="BE144"/>
  <c r="T144"/>
  <c r="R144"/>
  <c r="P144"/>
  <c r="BI139"/>
  <c r="BH139"/>
  <c r="BF139"/>
  <c r="BE139"/>
  <c r="T139"/>
  <c r="R139"/>
  <c r="P139"/>
  <c r="BI137"/>
  <c r="BH137"/>
  <c r="BF137"/>
  <c r="BE137"/>
  <c r="T137"/>
  <c r="R137"/>
  <c r="P137"/>
  <c r="BI133"/>
  <c r="BH133"/>
  <c r="BF133"/>
  <c r="BE133"/>
  <c r="T133"/>
  <c r="R133"/>
  <c r="P133"/>
  <c r="BI124"/>
  <c r="BH124"/>
  <c r="BF124"/>
  <c r="BE124"/>
  <c r="T124"/>
  <c r="R124"/>
  <c r="P124"/>
  <c r="BI120"/>
  <c r="BH120"/>
  <c r="BF120"/>
  <c r="BE120"/>
  <c r="T120"/>
  <c r="R120"/>
  <c r="P120"/>
  <c r="BI115"/>
  <c r="BH115"/>
  <c r="BF115"/>
  <c r="BE115"/>
  <c r="T115"/>
  <c r="R115"/>
  <c r="P115"/>
  <c r="J63"/>
  <c r="BI111"/>
  <c r="BH111"/>
  <c r="BF111"/>
  <c r="BE111"/>
  <c r="T111"/>
  <c r="R111"/>
  <c r="P111"/>
  <c r="BI109"/>
  <c r="BH109"/>
  <c r="BF109"/>
  <c r="BE109"/>
  <c r="T109"/>
  <c r="R109"/>
  <c r="P109"/>
  <c r="BI104"/>
  <c r="BH104"/>
  <c r="BF104"/>
  <c r="BE104"/>
  <c r="T104"/>
  <c r="R104"/>
  <c r="P104"/>
  <c r="BI96"/>
  <c r="BH96"/>
  <c r="BF96"/>
  <c r="BE96"/>
  <c r="T96"/>
  <c r="R96"/>
  <c r="P96"/>
  <c r="BI92"/>
  <c r="BH92"/>
  <c r="BF92"/>
  <c r="BE92"/>
  <c r="T92"/>
  <c r="R92"/>
  <c r="P92"/>
  <c r="BI89"/>
  <c r="BH89"/>
  <c r="BF89"/>
  <c r="BE89"/>
  <c r="T89"/>
  <c r="R89"/>
  <c r="P89"/>
  <c r="F80"/>
  <c r="E78"/>
  <c r="F52"/>
  <c r="E50"/>
  <c r="J24"/>
  <c r="E24"/>
  <c r="J83"/>
  <c r="J23"/>
  <c r="J21"/>
  <c r="E21"/>
  <c r="J82"/>
  <c r="J20"/>
  <c r="J18"/>
  <c r="E18"/>
  <c r="F83"/>
  <c r="J17"/>
  <c r="J15"/>
  <c r="E15"/>
  <c r="F82"/>
  <c r="J14"/>
  <c r="J12"/>
  <c r="J80"/>
  <c r="E7"/>
  <c r="E76"/>
  <c i="1" r="L50"/>
  <c r="AM50"/>
  <c r="AM49"/>
  <c r="L49"/>
  <c r="AM47"/>
  <c r="L47"/>
  <c r="L45"/>
  <c r="L44"/>
  <c i="2" r="BK165"/>
  <c r="J165"/>
  <c r="BK161"/>
  <c r="J161"/>
  <c r="BK157"/>
  <c r="J157"/>
  <c r="BK148"/>
  <c r="J148"/>
  <c r="BK144"/>
  <c r="J144"/>
  <c r="BK139"/>
  <c r="J139"/>
  <c r="BK137"/>
  <c r="J137"/>
  <c r="BK133"/>
  <c r="J133"/>
  <c r="BK124"/>
  <c r="J124"/>
  <c r="BK120"/>
  <c r="J120"/>
  <c r="BK115"/>
  <c r="J115"/>
  <c r="BK111"/>
  <c r="J111"/>
  <c r="BK109"/>
  <c r="J109"/>
  <c r="BK104"/>
  <c r="J104"/>
  <c r="BK96"/>
  <c r="J96"/>
  <c r="BK92"/>
  <c r="J92"/>
  <c r="BK89"/>
  <c r="J89"/>
  <c i="1" r="AS54"/>
  <c i="2" l="1" r="P114"/>
  <c r="R114"/>
  <c r="T114"/>
  <c r="BK103"/>
  <c r="J103"/>
  <c r="J62"/>
  <c r="P103"/>
  <c r="P88"/>
  <c r="R103"/>
  <c r="R88"/>
  <c r="T103"/>
  <c r="T88"/>
  <c r="BK132"/>
  <c r="J132"/>
  <c r="J65"/>
  <c r="P132"/>
  <c r="R132"/>
  <c r="T132"/>
  <c r="BK147"/>
  <c r="J147"/>
  <c r="J66"/>
  <c r="P147"/>
  <c r="R147"/>
  <c r="T147"/>
  <c r="BK88"/>
  <c r="J88"/>
  <c r="J61"/>
  <c r="BK114"/>
  <c r="J114"/>
  <c r="J64"/>
  <c r="E48"/>
  <c r="J52"/>
  <c r="F54"/>
  <c r="J54"/>
  <c r="F55"/>
  <c r="J55"/>
  <c r="BG89"/>
  <c r="BG92"/>
  <c r="BG96"/>
  <c r="BG104"/>
  <c r="BG109"/>
  <c r="BG111"/>
  <c r="BG115"/>
  <c r="BG120"/>
  <c r="BG124"/>
  <c r="BG133"/>
  <c r="BG137"/>
  <c r="BG139"/>
  <c r="BG144"/>
  <c r="BG148"/>
  <c r="BG157"/>
  <c r="BG161"/>
  <c r="BG165"/>
  <c r="F33"/>
  <c i="1" r="AZ55"/>
  <c r="AZ54"/>
  <c r="W29"/>
  <c i="2" r="J33"/>
  <c i="1" r="AV55"/>
  <c i="2" r="F34"/>
  <c i="1" r="BA55"/>
  <c r="BA54"/>
  <c r="W30"/>
  <c i="2" r="J34"/>
  <c i="1" r="AW55"/>
  <c i="2" r="F36"/>
  <c i="1" r="BC55"/>
  <c r="BC54"/>
  <c r="W32"/>
  <c i="2" r="F37"/>
  <c i="1" r="BD55"/>
  <c r="BD54"/>
  <c r="W33"/>
  <c i="2" l="1" r="T87"/>
  <c r="T86"/>
  <c r="R87"/>
  <c r="R86"/>
  <c r="P87"/>
  <c r="P86"/>
  <c i="1" r="AU55"/>
  <c i="2" r="BK87"/>
  <c r="J87"/>
  <c r="J60"/>
  <c i="1" r="AU54"/>
  <c r="AV54"/>
  <c r="AK29"/>
  <c r="AW54"/>
  <c r="AK30"/>
  <c r="AY54"/>
  <c r="AT55"/>
  <c i="2" r="F35"/>
  <c i="1" r="BB55"/>
  <c r="BB54"/>
  <c r="W31"/>
  <c i="2" l="1" r="BK86"/>
  <c r="J86"/>
  <c r="J59"/>
  <c i="1" r="AT54"/>
  <c r="AX54"/>
  <c i="2" l="1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<sst xmlns="http://schemas.openxmlformats.org/spreadsheetml/2006/main">
  <si>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</si>
  <si>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</si>
  <si>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</si>
  <si>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</si>
  <si>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</si>
  <si>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{d9c9e663-4bee-4246-a066-a5a830195f80}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</si>
  <si>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</si>
  <si>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</si>
  <si>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</si>
  <si>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</si>
  <si>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</si>
  <si>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</si>
  <si>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</si>
  <si>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TP</t>
  </si>
  <si>
    <t>Stavba:</t>
  </si>
  <si>
    <t>SJEZD DO TOKU VRCHLICE - Doplněk č. 2 - Úprava chodníku v místě sjezdu z II/337</t>
  </si>
  <si>
    <t>KSO:</t>
  </si>
  <si>
    <t/>
  </si>
  <si>
    <t>CC-CZ:</t>
  </si>
  <si>
    <t>Místo:</t>
  </si>
  <si>
    <t xml:space="preserve"> </t>
  </si>
  <si>
    <t>Datum:</t>
  </si>
  <si>
    <t>15.12.2025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</si>
  <si>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</si>
  <si>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</si>
  <si>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</si>
  <si>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</si>
  <si>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</si>
  <si>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</si>
  <si>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</si>
  <si>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</si>
  <si>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</si>
  <si>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</si>
  <si>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</si>
  <si>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</si>
  <si>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</si>
  <si>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</si>
  <si>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</si>
  <si>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</si>
  <si>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</si>
  <si>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</si>
  <si>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</si>
  <si>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</si>
  <si>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</si>
  <si>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</si>
  <si>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</si>
  <si>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</si>
  <si>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</si>
  <si>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</si>
  <si>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</si>
  <si>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</si>
  <si>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</si>
  <si>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</si>
  <si>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</si>
  <si>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</si>
  <si>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</si>
  <si>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</si>
  <si>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</si>
  <si>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</si>
  <si>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</si>
  <si>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</si>
  <si>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</si>
  <si>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</si>
  <si>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</si>
  <si>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</si>
  <si>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</si>
  <si>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</si>
  <si>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</si>
  <si>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</si>
  <si>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</si>
  <si>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</si>
  <si>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D2</t>
  </si>
  <si>
    <t>Doplněk č. 2</t>
  </si>
  <si>
    <t>STA</t>
  </si>
  <si>
    <t>1</t>
  </si>
  <si>
    <t>{4bc4fad2-05ee-4cd3-b25a-4952858cd063}</t>
  </si>
  <si>
    <t>2</t>
  </si>
  <si>
    <t>KRYCÍ LIST SOUPISU PRACÍ</t>
  </si>
  <si>
    <t>Objekt:</t>
  </si>
  <si>
    <t>D2 - Doplněk č. 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</si>
  <si>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</si>
  <si>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</si>
  <si>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</si>
  <si>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</si>
  <si>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</si>
  <si>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</si>
  <si>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Povrchové úpravy terénu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</si>
  <si>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</si>
  <si>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</si>
  <si>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</si>
  <si>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</si>
  <si>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</si>
  <si>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</si>
  <si>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</si>
  <si>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</si>
  <si>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</si>
  <si>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</si>
  <si>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</si>
  <si>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</si>
  <si>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</si>
  <si>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</si>
  <si>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</si>
  <si>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</si>
  <si>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</si>
  <si>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</si>
  <si>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</si>
  <si>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</si>
  <si>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</si>
  <si>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</si>
  <si>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</si>
  <si>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</si>
  <si>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</si>
  <si>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m2</t>
  </si>
  <si>
    <t>CS ÚRS 2025 02</t>
  </si>
  <si>
    <t>4</t>
  </si>
  <si>
    <t>179952862</t>
  </si>
  <si>
    <t>Online PSC</t>
  </si>
  <si>
    <t>https://podminky.urs.cz/item/CS_URS_2025_02/113106023</t>
  </si>
  <si>
    <t>VV</t>
  </si>
  <si>
    <t>8,93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</si>
  <si>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</si>
  <si>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</si>
  <si>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</si>
  <si>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1435956586</t>
  </si>
  <si>
    <t>https://podminky.urs.cz/item/CS_URS_2025_02/113202111</t>
  </si>
  <si>
    <t>původní obrubníky, na skládku vč. lože</t>
  </si>
  <si>
    <t>7</t>
  </si>
  <si>
    <t>3</t>
  </si>
  <si>
    <t>122211101</t>
  </si>
  <si>
    <t>Odkopávky a prokopávky ručně zapažené i nezapažené v hornině třídy těžitelnosti I skupiny 3</t>
  </si>
  <si>
    <t>m3</t>
  </si>
  <si>
    <t>-2001830506</t>
  </si>
  <si>
    <t>https://podminky.urs.cz/item/CS_URS_2025_02/122211101</t>
  </si>
  <si>
    <t>úprava výškových poměrů na pláni sjezdu</t>
  </si>
  <si>
    <t>6,6*1,33*0,2</t>
  </si>
  <si>
    <t>výkop pro podkladní polštář pod obrubník ve svahu sjezdu nad stávající nábřežní zdí</t>
  </si>
  <si>
    <t>0,5*0,3*(9,9+4,75)</t>
  </si>
  <si>
    <t>Součet</t>
  </si>
  <si>
    <t>18</t>
  </si>
  <si>
    <t>Povrchové úpravy terénu</t>
  </si>
  <si>
    <t>181451164</t>
  </si>
  <si>
    <t>Založení trávníku na půdě předem připravené plochy přes 1000 m2 zatravňovací textilií na svahu přes 1:1</t>
  </si>
  <si>
    <t>379806348</t>
  </si>
  <si>
    <t>https://podminky.urs.cz/item/CS_URS_2025_02/181451164</t>
  </si>
  <si>
    <t>zpevnění svahu na LB koryta nad stávající nábřežní zdí</t>
  </si>
  <si>
    <t>3,0*(9,9+4,75)</t>
  </si>
  <si>
    <t>5</t>
  </si>
  <si>
    <t>M</t>
  </si>
  <si>
    <t>00572474</t>
  </si>
  <si>
    <t>osivo směs travní krajinná-svahová</t>
  </si>
  <si>
    <t>kg</t>
  </si>
  <si>
    <t>8</t>
  </si>
  <si>
    <t>-313408242</t>
  </si>
  <si>
    <t>43,95*0,02 'Přepočtené koeficientem množství</t>
  </si>
  <si>
    <t>6</t>
  </si>
  <si>
    <t>61894012</t>
  </si>
  <si>
    <t>síť protierozní z kokosových vláken 400g/m2</t>
  </si>
  <si>
    <t>128</t>
  </si>
  <si>
    <t>1401849017</t>
  </si>
  <si>
    <t>43,95</t>
  </si>
  <si>
    <t>Vodorovné konstrukce</t>
  </si>
  <si>
    <t>Komunikace pozemní</t>
  </si>
  <si>
    <t>564871016</t>
  </si>
  <si>
    <t>Podklad ze štěrkodrti ŠD s rozprostřením a zhutněním plochy jednotlivě do 100 m2, po zhutnění tl. 300 mm</t>
  </si>
  <si>
    <t>1334008127</t>
  </si>
  <si>
    <t>https://podminky.urs.cz/item/CS_URS_2025_02/564871016</t>
  </si>
  <si>
    <t>podkladní polštář pod obrubník ve svahu sjezdu nad stávající nábřežní zdí, ze ŠD 32/63 tl. 30 cm se zhutněním</t>
  </si>
  <si>
    <t>0,5* (9,9+4,75)</t>
  </si>
  <si>
    <t>564831011</t>
  </si>
  <si>
    <t>Podklad ze štěrkodrti ŠD s rozprostřením a zhutněním plochy jednotlivě do 100 m2, po zhutnění tl. 100 mm</t>
  </si>
  <si>
    <t>574051773</t>
  </si>
  <si>
    <t>https://podminky.urs.cz/item/CS_URS_2025_02/564831011</t>
  </si>
  <si>
    <t>podklad pod dlažbu ze ŠD 0/32, tl. 100 mm</t>
  </si>
  <si>
    <t>9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</si>
  <si>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</si>
  <si>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</si>
  <si>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1525509929</t>
  </si>
  <si>
    <t>https://podminky.urs.cz/item/CS_URS_2025_02/596211210</t>
  </si>
  <si>
    <t>obnova zámkové dlažby na sjezdu</t>
  </si>
  <si>
    <t>včetně podklad pod dlažbu ze ŠD 4/8, tl. 50 mm</t>
  </si>
  <si>
    <t>včetně zasypání spár křemitým pískem</t>
  </si>
  <si>
    <t>prvky dlažby budou použity původní, očištěné</t>
  </si>
  <si>
    <t>Ostatní konstrukce a práce, bourání</t>
  </si>
  <si>
    <t>10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</si>
  <si>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</si>
  <si>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</si>
  <si>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-723450233</t>
  </si>
  <si>
    <t>https://podminky.urs.cz/item/CS_URS_2025_02/916131213</t>
  </si>
  <si>
    <t>nové obrubníky na sjezdu z komunikace, vč. lože z bet. C12/15</t>
  </si>
  <si>
    <t>11</t>
  </si>
  <si>
    <t>59217034</t>
  </si>
  <si>
    <t>obrubník silniční betonový 1000x150x300mm</t>
  </si>
  <si>
    <t>-94187108</t>
  </si>
  <si>
    <t>7*1,02 'Přepočtené koeficientem množství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</si>
  <si>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</si>
  <si>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</si>
  <si>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1461866368</t>
  </si>
  <si>
    <t>https://podminky.urs.cz/item/CS_URS_2025_02/919732211</t>
  </si>
  <si>
    <t>PŘIPOJOVACÍ SPÁRA OBRUBNÍKY x VOZOVKA</t>
  </si>
  <si>
    <t>včetně zaříznutí připojovací spáry</t>
  </si>
  <si>
    <t>7,0</t>
  </si>
  <si>
    <t>13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</si>
  <si>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</si>
  <si>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</si>
  <si>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-1045555189</t>
  </si>
  <si>
    <t>https://podminky.urs.cz/item/CS_URS_2025_02/979054451</t>
  </si>
  <si>
    <t>997</t>
  </si>
  <si>
    <t>Přesun sutě</t>
  </si>
  <si>
    <t>14</t>
  </si>
  <si>
    <t>997006512</t>
  </si>
  <si>
    <t>Vodorovná doprava suti na skládku s naložením na dopravní prostředek a složením přes 100 m do 1 km</t>
  </si>
  <si>
    <t>t</t>
  </si>
  <si>
    <t>1495197246</t>
  </si>
  <si>
    <t>https://podminky.urs.cz/item/CS_URS_2025_02/997006512</t>
  </si>
  <si>
    <t>pův. obrubníky vč. lože</t>
  </si>
  <si>
    <t>1,435</t>
  </si>
  <si>
    <t>výkop zeminy</t>
  </si>
  <si>
    <t>3,954*1,8</t>
  </si>
  <si>
    <t>odvoz přebytečné vybourané žulové dlažby do 10 km snaložením a složením</t>
  </si>
  <si>
    <t>3*0,1*2,5</t>
  </si>
  <si>
    <t>15</t>
  </si>
  <si>
    <t>997006519</t>
  </si>
  <si>
    <t>Vodorovná doprava suti na skládku Příplatek k ceně -6512 za každý další i započatý 1 km</t>
  </si>
  <si>
    <t>494202121</t>
  </si>
  <si>
    <t>https://podminky.urs.cz/item/CS_URS_2025_02/997006519</t>
  </si>
  <si>
    <t>9 příplatků</t>
  </si>
  <si>
    <t>9*9,302</t>
  </si>
  <si>
    <t>16</t>
  </si>
  <si>
    <t>997013861</t>
  </si>
  <si>
    <t>Poplatek za uložení stavebního odpadu na recyklační skládce (skládkovné) z prostého betonu zatříděného do Katalogu odpadů pod kódem 17 01 01</t>
  </si>
  <si>
    <t>CS ÚRS 2025 01</t>
  </si>
  <si>
    <t>-657348632</t>
  </si>
  <si>
    <t>https://podminky.urs.cz/item/CS_URS_2025_01/997013861</t>
  </si>
  <si>
    <t>9,302</t>
  </si>
  <si>
    <t>17</t>
  </si>
  <si>
    <t>997221611</t>
  </si>
  <si>
    <t>Nakládání na dopravní prostředky pro vodorovnou dopravu suti</t>
  </si>
  <si>
    <t>-1598636780</t>
  </si>
  <si>
    <t>https://podminky.urs.cz/item/CS_URS_2025_02/997221611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</si>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</sst>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6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023" TargetMode="External" /><Relationship Id="rId2" Type="http://schemas.openxmlformats.org/officeDocument/2006/relationships/hyperlink" Target="https://podminky.urs.cz/item/CS_URS_2025_02/113202111" TargetMode="External" /><Relationship Id="rId3" Type="http://schemas.openxmlformats.org/officeDocument/2006/relationships/hyperlink" Target="https://podminky.urs.cz/item/CS_URS_2025_02/122211101" TargetMode="External" /><Relationship Id="rId4" Type="http://schemas.openxmlformats.org/officeDocument/2006/relationships/hyperlink" Target="https://podminky.urs.cz/item/CS_URS_2025_02/181451164" TargetMode="External" /><Relationship Id="rId5" Type="http://schemas.openxmlformats.org/officeDocument/2006/relationships/hyperlink" Target="https://podminky.urs.cz/item/CS_URS_2025_02/564871016" TargetMode="External" /><Relationship Id="rId6" Type="http://schemas.openxmlformats.org/officeDocument/2006/relationships/hyperlink" Target="https://podminky.urs.cz/item/CS_URS_2025_02/564831011" TargetMode="External" /><Relationship Id="rId7" Type="http://schemas.openxmlformats.org/officeDocument/2006/relationships/hyperlink" Target="https://podminky.urs.cz/item/CS_URS_2025_02/596211210" TargetMode="External" /><Relationship Id="rId8" Type="http://schemas.openxmlformats.org/officeDocument/2006/relationships/hyperlink" Target="https://podminky.urs.cz/item/CS_URS_2025_02/916131213" TargetMode="External" /><Relationship Id="rId9" Type="http://schemas.openxmlformats.org/officeDocument/2006/relationships/hyperlink" Target="https://podminky.urs.cz/item/CS_URS_2025_02/919732211" TargetMode="External" /><Relationship Id="rId10" Type="http://schemas.openxmlformats.org/officeDocument/2006/relationships/hyperlink" Target="https://podminky.urs.cz/item/CS_URS_2025_02/979054451" TargetMode="External" /><Relationship Id="rId11" Type="http://schemas.openxmlformats.org/officeDocument/2006/relationships/hyperlink" Target="https://podminky.urs.cz/item/CS_URS_2025_02/997006512" TargetMode="External" /><Relationship Id="rId12" Type="http://schemas.openxmlformats.org/officeDocument/2006/relationships/hyperlink" Target="https://podminky.urs.cz/item/CS_URS_2025_02/997006519" TargetMode="External" /><Relationship Id="rId13" Type="http://schemas.openxmlformats.org/officeDocument/2006/relationships/hyperlink" Target="https://podminky.urs.cz/item/CS_URS_2025_01/997013861" TargetMode="External" /><Relationship Id="rId14" Type="http://schemas.openxmlformats.org/officeDocument/2006/relationships/hyperlink" Target="https://podminky.urs.cz/item/CS_URS_2025_02/997221611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S4" s="19" t="s">
        <v>11</v>
      </c>
    </row>
    <row r="5" s="1" customFormat="1" ht="12" customHeight="1">
      <c r="B5" s="23"/>
      <c r="C5" s="24"/>
      <c r="D5" s="27" t="s">
        <v>12</v>
      </c>
      <c r="E5" s="24"/>
      <c r="F5" s="24"/>
      <c r="G5" s="24"/>
      <c r="H5" s="24"/>
      <c r="I5" s="24"/>
      <c r="J5" s="24"/>
      <c r="K5" s="28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S5" s="19" t="s">
        <v>6</v>
      </c>
    </row>
    <row r="6" s="1" customFormat="1" ht="36.96" customHeight="1">
      <c r="B6" s="23"/>
      <c r="C6" s="24"/>
      <c r="D6" s="29" t="s">
        <v>14</v>
      </c>
      <c r="E6" s="24"/>
      <c r="F6" s="24"/>
      <c r="G6" s="24"/>
      <c r="H6" s="24"/>
      <c r="I6" s="24"/>
      <c r="J6" s="24"/>
      <c r="K6" s="30" t="s">
        <v>15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S6" s="19" t="s">
        <v>6</v>
      </c>
    </row>
    <row r="7" s="1" customFormat="1" ht="12" customHeight="1">
      <c r="B7" s="23"/>
      <c r="C7" s="24"/>
      <c r="D7" s="31" t="s">
        <v>16</v>
      </c>
      <c r="E7" s="24"/>
      <c r="F7" s="24"/>
      <c r="G7" s="24"/>
      <c r="H7" s="24"/>
      <c r="I7" s="24"/>
      <c r="J7" s="24"/>
      <c r="K7" s="28" t="s">
        <v>17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18</v>
      </c>
      <c r="AL7" s="24"/>
      <c r="AM7" s="24"/>
      <c r="AN7" s="28" t="s">
        <v>17</v>
      </c>
      <c r="AO7" s="24"/>
      <c r="AP7" s="24"/>
      <c r="AQ7" s="24"/>
      <c r="AR7" s="22"/>
      <c r="BS7" s="19" t="s">
        <v>6</v>
      </c>
    </row>
    <row r="8" s="1" customFormat="1" ht="12" customHeight="1">
      <c r="B8" s="23"/>
      <c r="C8" s="24"/>
      <c r="D8" s="31" t="s">
        <v>19</v>
      </c>
      <c r="E8" s="24"/>
      <c r="F8" s="24"/>
      <c r="G8" s="24"/>
      <c r="H8" s="24"/>
      <c r="I8" s="24"/>
      <c r="J8" s="24"/>
      <c r="K8" s="28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21</v>
      </c>
      <c r="AL8" s="24"/>
      <c r="AM8" s="24"/>
      <c r="AN8" s="28" t="s">
        <v>22</v>
      </c>
      <c r="AO8" s="24"/>
      <c r="AP8" s="24"/>
      <c r="AQ8" s="24"/>
      <c r="AR8" s="22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S9" s="19" t="s">
        <v>6</v>
      </c>
    </row>
    <row r="10" s="1" customFormat="1" ht="12" customHeight="1">
      <c r="B10" s="23"/>
      <c r="C10" s="24"/>
      <c r="D10" s="31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24</v>
      </c>
      <c r="AL10" s="24"/>
      <c r="AM10" s="24"/>
      <c r="AN10" s="28" t="s">
        <v>17</v>
      </c>
      <c r="AO10" s="24"/>
      <c r="AP10" s="24"/>
      <c r="AQ10" s="24"/>
      <c r="AR10" s="22"/>
      <c r="BS10" s="19" t="s">
        <v>6</v>
      </c>
    </row>
    <row r="11" s="1" customFormat="1" ht="18.48" customHeight="1">
      <c r="B11" s="23"/>
      <c r="C11" s="24"/>
      <c r="D11" s="24"/>
      <c r="E11" s="28" t="s">
        <v>20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25</v>
      </c>
      <c r="AL11" s="24"/>
      <c r="AM11" s="24"/>
      <c r="AN11" s="28" t="s">
        <v>17</v>
      </c>
      <c r="AO11" s="24"/>
      <c r="AP11" s="24"/>
      <c r="AQ11" s="24"/>
      <c r="AR11" s="22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S12" s="19" t="s">
        <v>6</v>
      </c>
    </row>
    <row r="13" s="1" customFormat="1" ht="12" customHeight="1">
      <c r="B13" s="23"/>
      <c r="C13" s="24"/>
      <c r="D13" s="31" t="s">
        <v>26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24</v>
      </c>
      <c r="AL13" s="24"/>
      <c r="AM13" s="24"/>
      <c r="AN13" s="28" t="s">
        <v>17</v>
      </c>
      <c r="AO13" s="24"/>
      <c r="AP13" s="24"/>
      <c r="AQ13" s="24"/>
      <c r="AR13" s="22"/>
      <c r="BS13" s="19" t="s">
        <v>6</v>
      </c>
    </row>
    <row r="14">
      <c r="B14" s="23"/>
      <c r="C14" s="24"/>
      <c r="D14" s="24"/>
      <c r="E14" s="28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1" t="s">
        <v>25</v>
      </c>
      <c r="AL14" s="24"/>
      <c r="AM14" s="24"/>
      <c r="AN14" s="28" t="s">
        <v>17</v>
      </c>
      <c r="AO14" s="24"/>
      <c r="AP14" s="24"/>
      <c r="AQ14" s="24"/>
      <c r="AR14" s="22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S15" s="19" t="s">
        <v>4</v>
      </c>
    </row>
    <row r="16" s="1" customFormat="1" ht="12" customHeight="1">
      <c r="B16" s="23"/>
      <c r="C16" s="24"/>
      <c r="D16" s="31" t="s">
        <v>27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24</v>
      </c>
      <c r="AL16" s="24"/>
      <c r="AM16" s="24"/>
      <c r="AN16" s="28" t="s">
        <v>17</v>
      </c>
      <c r="AO16" s="24"/>
      <c r="AP16" s="24"/>
      <c r="AQ16" s="24"/>
      <c r="AR16" s="22"/>
      <c r="BS16" s="19" t="s">
        <v>4</v>
      </c>
    </row>
    <row r="17" s="1" customFormat="1" ht="18.48" customHeight="1">
      <c r="B17" s="23"/>
      <c r="C17" s="24"/>
      <c r="D17" s="24"/>
      <c r="E17" s="28" t="s">
        <v>20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25</v>
      </c>
      <c r="AL17" s="24"/>
      <c r="AM17" s="24"/>
      <c r="AN17" s="28" t="s">
        <v>17</v>
      </c>
      <c r="AO17" s="24"/>
      <c r="AP17" s="24"/>
      <c r="AQ17" s="24"/>
      <c r="AR17" s="22"/>
      <c r="BS17" s="19" t="s">
        <v>28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S18" s="19" t="s">
        <v>6</v>
      </c>
    </row>
    <row r="19" s="1" customFormat="1" ht="12" customHeight="1">
      <c r="B19" s="23"/>
      <c r="C19" s="24"/>
      <c r="D19" s="31" t="s">
        <v>29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24</v>
      </c>
      <c r="AL19" s="24"/>
      <c r="AM19" s="24"/>
      <c r="AN19" s="28" t="s">
        <v>17</v>
      </c>
      <c r="AO19" s="24"/>
      <c r="AP19" s="24"/>
      <c r="AQ19" s="24"/>
      <c r="AR19" s="22"/>
      <c r="BS19" s="19" t="s">
        <v>6</v>
      </c>
    </row>
    <row r="20" s="1" customFormat="1" ht="18.48" customHeight="1">
      <c r="B20" s="23"/>
      <c r="C20" s="24"/>
      <c r="D20" s="24"/>
      <c r="E20" s="28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25</v>
      </c>
      <c r="AL20" s="24"/>
      <c r="AM20" s="24"/>
      <c r="AN20" s="28" t="s">
        <v>17</v>
      </c>
      <c r="AO20" s="24"/>
      <c r="AP20" s="24"/>
      <c r="AQ20" s="24"/>
      <c r="AR20" s="22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</row>
    <row r="22" s="1" customFormat="1" ht="12" customHeight="1">
      <c r="B22" s="23"/>
      <c r="C22" s="24"/>
      <c r="D22" s="31" t="s">
        <v>30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</row>
    <row r="23" s="1" customFormat="1" ht="47.25" customHeight="1">
      <c r="B23" s="23"/>
      <c r="C23" s="24"/>
      <c r="D23" s="24"/>
      <c r="E23" s="32" t="s">
        <v>31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24"/>
      <c r="AP23" s="24"/>
      <c r="AQ23" s="24"/>
      <c r="AR23" s="22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</row>
    <row r="25" s="1" customFormat="1" ht="6.96" customHeight="1">
      <c r="B25" s="23"/>
      <c r="C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4"/>
      <c r="AQ25" s="24"/>
      <c r="AR25" s="22"/>
    </row>
    <row r="26" s="2" customFormat="1" ht="25.92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33401.709999999999</v>
      </c>
      <c r="AL26" s="38"/>
      <c r="AM26" s="38"/>
      <c r="AN26" s="38"/>
      <c r="AO26" s="38"/>
      <c r="AP26" s="36"/>
      <c r="AQ26" s="36"/>
      <c r="AR26" s="40"/>
      <c r="BE26" s="34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34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33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34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35</v>
      </c>
      <c r="AL28" s="41"/>
      <c r="AM28" s="41"/>
      <c r="AN28" s="41"/>
      <c r="AO28" s="41"/>
      <c r="AP28" s="36"/>
      <c r="AQ28" s="36"/>
      <c r="AR28" s="40"/>
      <c r="BE28" s="34"/>
    </row>
    <row r="29" hidden="1" s="3" customFormat="1" ht="14.4" customHeight="1">
      <c r="A29" s="3"/>
      <c r="B29" s="42"/>
      <c r="C29" s="43"/>
      <c r="D29" s="31" t="s">
        <v>36</v>
      </c>
      <c r="E29" s="43"/>
      <c r="F29" s="31" t="s">
        <v>37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3"/>
    </row>
    <row r="30" hidden="1" s="3" customFormat="1" ht="14.4" customHeight="1">
      <c r="A30" s="3"/>
      <c r="B30" s="42"/>
      <c r="C30" s="43"/>
      <c r="D30" s="43"/>
      <c r="E30" s="43"/>
      <c r="F30" s="31" t="s">
        <v>38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3"/>
    </row>
    <row r="31" s="3" customFormat="1" ht="14.4" customHeight="1">
      <c r="A31" s="3"/>
      <c r="B31" s="42"/>
      <c r="C31" s="43"/>
      <c r="D31" s="47" t="s">
        <v>36</v>
      </c>
      <c r="E31" s="43"/>
      <c r="F31" s="31" t="s">
        <v>39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33401.709999999999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3"/>
    </row>
    <row r="32" s="3" customFormat="1" ht="14.4" customHeight="1">
      <c r="A32" s="3"/>
      <c r="B32" s="42"/>
      <c r="C32" s="43"/>
      <c r="D32" s="43"/>
      <c r="E32" s="43"/>
      <c r="F32" s="31" t="s">
        <v>40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3"/>
    </row>
    <row r="33" hidden="1" s="3" customFormat="1" ht="14.4" customHeight="1">
      <c r="A33" s="3"/>
      <c r="B33" s="42"/>
      <c r="C33" s="43"/>
      <c r="D33" s="43"/>
      <c r="E33" s="43"/>
      <c r="F33" s="31" t="s">
        <v>41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42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43</v>
      </c>
      <c r="U35" s="50"/>
      <c r="V35" s="50"/>
      <c r="W35" s="50"/>
      <c r="X35" s="52" t="s">
        <v>44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33401.709999999999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25" t="s">
        <v>45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31" t="s">
        <v>12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TP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14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SJEZD DO TOKU VRCHLICE - Doplněk č. 2 - Úprava chodníku v místě sjezdu z II/337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31" t="s">
        <v>19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1" t="s">
        <v>21</v>
      </c>
      <c r="AJ47" s="36"/>
      <c r="AK47" s="36"/>
      <c r="AL47" s="36"/>
      <c r="AM47" s="68" t="str">
        <f>IF(AN8= "","",AN8)</f>
        <v>15.12.2025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31" t="s">
        <v>23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1" t="s">
        <v>27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46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31" t="s">
        <v>26</v>
      </c>
      <c r="D50" s="36"/>
      <c r="E50" s="36"/>
      <c r="F50" s="36"/>
      <c r="G50" s="36"/>
      <c r="H50" s="36"/>
      <c r="I50" s="36"/>
      <c r="J50" s="36"/>
      <c r="K50" s="36"/>
      <c r="L50" s="60" t="str">
        <f>IF(E14="","",E14)</f>
        <v xml:space="preserve"> 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1" t="s">
        <v>29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47</v>
      </c>
      <c r="D52" s="83"/>
      <c r="E52" s="83"/>
      <c r="F52" s="83"/>
      <c r="G52" s="83"/>
      <c r="H52" s="84"/>
      <c r="I52" s="85" t="s">
        <v>48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49</v>
      </c>
      <c r="AH52" s="83"/>
      <c r="AI52" s="83"/>
      <c r="AJ52" s="83"/>
      <c r="AK52" s="83"/>
      <c r="AL52" s="83"/>
      <c r="AM52" s="83"/>
      <c r="AN52" s="85" t="s">
        <v>50</v>
      </c>
      <c r="AO52" s="83"/>
      <c r="AP52" s="83"/>
      <c r="AQ52" s="87" t="s">
        <v>51</v>
      </c>
      <c r="AR52" s="40"/>
      <c r="AS52" s="88" t="s">
        <v>52</v>
      </c>
      <c r="AT52" s="89" t="s">
        <v>53</v>
      </c>
      <c r="AU52" s="89" t="s">
        <v>54</v>
      </c>
      <c r="AV52" s="89" t="s">
        <v>55</v>
      </c>
      <c r="AW52" s="89" t="s">
        <v>56</v>
      </c>
      <c r="AX52" s="89" t="s">
        <v>57</v>
      </c>
      <c r="AY52" s="89" t="s">
        <v>58</v>
      </c>
      <c r="AZ52" s="89" t="s">
        <v>59</v>
      </c>
      <c r="BA52" s="89" t="s">
        <v>60</v>
      </c>
      <c r="BB52" s="89" t="s">
        <v>61</v>
      </c>
      <c r="BC52" s="89" t="s">
        <v>62</v>
      </c>
      <c r="BD52" s="90" t="s">
        <v>63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64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33401.709999999999</v>
      </c>
      <c r="AH54" s="97"/>
      <c r="AI54" s="97"/>
      <c r="AJ54" s="97"/>
      <c r="AK54" s="97"/>
      <c r="AL54" s="97"/>
      <c r="AM54" s="97"/>
      <c r="AN54" s="98">
        <f>SUM(AG54,AT54)</f>
        <v>33401.709999999999</v>
      </c>
      <c r="AO54" s="98"/>
      <c r="AP54" s="98"/>
      <c r="AQ54" s="99" t="s">
        <v>17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41.657310000000003</v>
      </c>
      <c r="AV54" s="102">
        <f>ROUND(AZ54*L29,2)</f>
        <v>0</v>
      </c>
      <c r="AW54" s="102">
        <f>ROUND(BA54*L30,2)</f>
        <v>0</v>
      </c>
      <c r="AX54" s="102">
        <f>ROUND(BB54*L29,2)</f>
        <v>7014.3599999999997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33401.709999999999</v>
      </c>
      <c r="BC54" s="102">
        <f>ROUND(BC55,2)</f>
        <v>0</v>
      </c>
      <c r="BD54" s="104">
        <f>ROUND(BD55,2)</f>
        <v>0</v>
      </c>
      <c r="BE54" s="6"/>
      <c r="BS54" s="105" t="s">
        <v>65</v>
      </c>
      <c r="BT54" s="105" t="s">
        <v>66</v>
      </c>
      <c r="BU54" s="106" t="s">
        <v>67</v>
      </c>
      <c r="BV54" s="105" t="s">
        <v>68</v>
      </c>
      <c r="BW54" s="105" t="s">
        <v>5</v>
      </c>
      <c r="BX54" s="105" t="s">
        <v>69</v>
      </c>
      <c r="CL54" s="105" t="s">
        <v>17</v>
      </c>
    </row>
    <row r="55" s="7" customFormat="1" ht="16.5" customHeight="1">
      <c r="A55" s="107" t="s">
        <v>70</v>
      </c>
      <c r="B55" s="108"/>
      <c r="C55" s="109"/>
      <c r="D55" s="110" t="s">
        <v>71</v>
      </c>
      <c r="E55" s="110"/>
      <c r="F55" s="110"/>
      <c r="G55" s="110"/>
      <c r="H55" s="110"/>
      <c r="I55" s="111"/>
      <c r="J55" s="110" t="s">
        <v>72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'D2 - Doplněk č. 2'!J30</f>
        <v>33401.709999999999</v>
      </c>
      <c r="AH55" s="111"/>
      <c r="AI55" s="111"/>
      <c r="AJ55" s="111"/>
      <c r="AK55" s="111"/>
      <c r="AL55" s="111"/>
      <c r="AM55" s="111"/>
      <c r="AN55" s="112">
        <f>SUM(AG55,AT55)</f>
        <v>33401.709999999999</v>
      </c>
      <c r="AO55" s="111"/>
      <c r="AP55" s="111"/>
      <c r="AQ55" s="113" t="s">
        <v>73</v>
      </c>
      <c r="AR55" s="114"/>
      <c r="AS55" s="115">
        <v>0</v>
      </c>
      <c r="AT55" s="116">
        <f>ROUND(SUM(AV55:AW55),2)</f>
        <v>0</v>
      </c>
      <c r="AU55" s="117">
        <f>'D2 - Doplněk č. 2'!P86</f>
        <v>41.657305999999998</v>
      </c>
      <c r="AV55" s="116">
        <f>'D2 - Doplněk č. 2'!J33</f>
        <v>0</v>
      </c>
      <c r="AW55" s="116">
        <f>'D2 - Doplněk č. 2'!J34</f>
        <v>0</v>
      </c>
      <c r="AX55" s="116">
        <f>'D2 - Doplněk č. 2'!J35</f>
        <v>0</v>
      </c>
      <c r="AY55" s="116">
        <f>'D2 - Doplněk č. 2'!J36</f>
        <v>0</v>
      </c>
      <c r="AZ55" s="116">
        <f>'D2 - Doplněk č. 2'!F33</f>
        <v>0</v>
      </c>
      <c r="BA55" s="116">
        <f>'D2 - Doplněk č. 2'!F34</f>
        <v>0</v>
      </c>
      <c r="BB55" s="116">
        <f>'D2 - Doplněk č. 2'!F35</f>
        <v>33401.709999999999</v>
      </c>
      <c r="BC55" s="116">
        <f>'D2 - Doplněk č. 2'!F36</f>
        <v>0</v>
      </c>
      <c r="BD55" s="118">
        <f>'D2 - Doplněk č. 2'!F37</f>
        <v>0</v>
      </c>
      <c r="BE55" s="7"/>
      <c r="BT55" s="119" t="s">
        <v>74</v>
      </c>
      <c r="BV55" s="119" t="s">
        <v>68</v>
      </c>
      <c r="BW55" s="119" t="s">
        <v>75</v>
      </c>
      <c r="BX55" s="119" t="s">
        <v>5</v>
      </c>
      <c r="CL55" s="119" t="s">
        <v>17</v>
      </c>
      <c r="CM55" s="119" t="s">
        <v>76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xba32JU4FekDmMAPVf1zJLKwxd1eWGR/9iPD0YMqq2z7j0V/MsigVAKm4eRHcQS0m4yE+wfxP3HjTmGFJiRMfg==" hashValue="Xqj7LxdmqWmEV7YOKaQ1zkycruMFOslbmFRBV8VgDnSpSMWug21bU28hxpVyBwpVt8h3vtMutvDJtctSCMX3iA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2 - Doplněk č. 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75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22"/>
      <c r="AT3" s="19" t="s">
        <v>76</v>
      </c>
    </row>
    <row r="4" s="1" customFormat="1" ht="24.96" customHeight="1">
      <c r="B4" s="22"/>
      <c r="D4" s="122" t="s">
        <v>77</v>
      </c>
      <c r="L4" s="22"/>
      <c r="M4" s="123" t="s">
        <v>10</v>
      </c>
      <c r="AT4" s="19" t="s">
        <v>28</v>
      </c>
    </row>
    <row r="5" s="1" customFormat="1" ht="6.96" customHeight="1">
      <c r="B5" s="22"/>
      <c r="L5" s="22"/>
    </row>
    <row r="6" s="1" customFormat="1" ht="12" customHeight="1">
      <c r="B6" s="22"/>
      <c r="D6" s="124" t="s">
        <v>14</v>
      </c>
      <c r="L6" s="22"/>
    </row>
    <row r="7" s="1" customFormat="1" ht="16.5" customHeight="1">
      <c r="B7" s="22"/>
      <c r="E7" s="125" t="str">
        <f>'Rekapitulace stavby'!K6</f>
        <v>SJEZD DO TOKU VRCHLICE - Doplněk č. 2 - Úprava chodníku v místě sjezdu z II/337</v>
      </c>
      <c r="F7" s="124"/>
      <c r="G7" s="124"/>
      <c r="H7" s="124"/>
      <c r="L7" s="22"/>
    </row>
    <row r="8" s="2" customFormat="1" ht="12" customHeight="1">
      <c r="A8" s="34"/>
      <c r="B8" s="40"/>
      <c r="C8" s="34"/>
      <c r="D8" s="124" t="s">
        <v>78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79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16</v>
      </c>
      <c r="E11" s="34"/>
      <c r="F11" s="128" t="s">
        <v>17</v>
      </c>
      <c r="G11" s="34"/>
      <c r="H11" s="34"/>
      <c r="I11" s="124" t="s">
        <v>18</v>
      </c>
      <c r="J11" s="128" t="s">
        <v>17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19</v>
      </c>
      <c r="E12" s="34"/>
      <c r="F12" s="128" t="s">
        <v>20</v>
      </c>
      <c r="G12" s="34"/>
      <c r="H12" s="34"/>
      <c r="I12" s="124" t="s">
        <v>21</v>
      </c>
      <c r="J12" s="129" t="str">
        <f>'Rekapitulace stavby'!AN8</f>
        <v>15.12.2025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23</v>
      </c>
      <c r="E14" s="34"/>
      <c r="F14" s="34"/>
      <c r="G14" s="34"/>
      <c r="H14" s="34"/>
      <c r="I14" s="124" t="s">
        <v>24</v>
      </c>
      <c r="J14" s="128" t="str">
        <f>IF('Rekapitulace stavby'!AN10="","",'Rekapitulace stavby'!AN10)</f>
        <v/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tr">
        <f>IF('Rekapitulace stavby'!E11="","",'Rekapitulace stavby'!E11)</f>
        <v xml:space="preserve"> </v>
      </c>
      <c r="F15" s="34"/>
      <c r="G15" s="34"/>
      <c r="H15" s="34"/>
      <c r="I15" s="124" t="s">
        <v>25</v>
      </c>
      <c r="J15" s="128" t="str">
        <f>IF('Rekapitulace stavby'!AN11="","",'Rekapitulace stavby'!AN11)</f>
        <v/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26</v>
      </c>
      <c r="E17" s="34"/>
      <c r="F17" s="34"/>
      <c r="G17" s="34"/>
      <c r="H17" s="34"/>
      <c r="I17" s="124" t="s">
        <v>24</v>
      </c>
      <c r="J17" s="128" t="str">
        <f>'Rekapitulace stavby'!AN13</f>
        <v/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28" t="str">
        <f>'Rekapitulace stavby'!E14</f>
        <v xml:space="preserve"> </v>
      </c>
      <c r="F18" s="128"/>
      <c r="G18" s="128"/>
      <c r="H18" s="128"/>
      <c r="I18" s="124" t="s">
        <v>25</v>
      </c>
      <c r="J18" s="128" t="str">
        <f>'Rekapitulace stavby'!AN14</f>
        <v/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27</v>
      </c>
      <c r="E20" s="34"/>
      <c r="F20" s="34"/>
      <c r="G20" s="34"/>
      <c r="H20" s="34"/>
      <c r="I20" s="124" t="s">
        <v>24</v>
      </c>
      <c r="J20" s="128" t="str">
        <f>IF('Rekapitulace stavby'!AN16="","",'Rekapitulace stavby'!AN16)</f>
        <v/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tr">
        <f>IF('Rekapitulace stavby'!E17="","",'Rekapitulace stavby'!E17)</f>
        <v xml:space="preserve"> </v>
      </c>
      <c r="F21" s="34"/>
      <c r="G21" s="34"/>
      <c r="H21" s="34"/>
      <c r="I21" s="124" t="s">
        <v>25</v>
      </c>
      <c r="J21" s="128" t="str">
        <f>IF('Rekapitulace stavby'!AN17="","",'Rekapitulace stavby'!AN17)</f>
        <v/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29</v>
      </c>
      <c r="E23" s="34"/>
      <c r="F23" s="34"/>
      <c r="G23" s="34"/>
      <c r="H23" s="34"/>
      <c r="I23" s="124" t="s">
        <v>24</v>
      </c>
      <c r="J23" s="128" t="str">
        <f>IF('Rekapitulace stavby'!AN19="","",'Rekapitulace stavby'!AN19)</f>
        <v/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tr">
        <f>IF('Rekapitulace stavby'!E20="","",'Rekapitulace stavby'!E20)</f>
        <v xml:space="preserve"> </v>
      </c>
      <c r="F24" s="34"/>
      <c r="G24" s="34"/>
      <c r="H24" s="34"/>
      <c r="I24" s="124" t="s">
        <v>25</v>
      </c>
      <c r="J24" s="128" t="str">
        <f>IF('Rekapitulace stavby'!AN20="","",'Rekapitulace stavby'!AN20)</f>
        <v/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30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17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32</v>
      </c>
      <c r="E30" s="34"/>
      <c r="F30" s="34"/>
      <c r="G30" s="34"/>
      <c r="H30" s="34"/>
      <c r="I30" s="34"/>
      <c r="J30" s="136">
        <f>ROUND(J86, 2)</f>
        <v>33401.709999999999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34</v>
      </c>
      <c r="G32" s="34"/>
      <c r="H32" s="34"/>
      <c r="I32" s="137" t="s">
        <v>33</v>
      </c>
      <c r="J32" s="137" t="s">
        <v>35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38" t="s">
        <v>36</v>
      </c>
      <c r="E33" s="124" t="s">
        <v>37</v>
      </c>
      <c r="F33" s="139">
        <f>ROUND((SUM(BE86:BE167)),  2)</f>
        <v>0</v>
      </c>
      <c r="G33" s="34"/>
      <c r="H33" s="34"/>
      <c r="I33" s="140">
        <v>0.20999999999999999</v>
      </c>
      <c r="J33" s="139">
        <f>ROUND(((SUM(BE86:BE167))*I33),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4" t="s">
        <v>38</v>
      </c>
      <c r="F34" s="139">
        <f>ROUND((SUM(BF86:BF167)),  2)</f>
        <v>0</v>
      </c>
      <c r="G34" s="34"/>
      <c r="H34" s="34"/>
      <c r="I34" s="140">
        <v>0.12</v>
      </c>
      <c r="J34" s="139">
        <f>ROUND(((SUM(BF86:BF167))*I34),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24" t="s">
        <v>36</v>
      </c>
      <c r="E35" s="124" t="s">
        <v>39</v>
      </c>
      <c r="F35" s="139">
        <f>ROUND((SUM(BG86:BG167)),  2)</f>
        <v>33401.709999999999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24" t="s">
        <v>40</v>
      </c>
      <c r="F36" s="139">
        <f>ROUND((SUM(BH86:BH167)),  2)</f>
        <v>0</v>
      </c>
      <c r="G36" s="34"/>
      <c r="H36" s="34"/>
      <c r="I36" s="140">
        <v>0.12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41</v>
      </c>
      <c r="F37" s="139">
        <f>ROUND((SUM(BI86:BI167)),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42</v>
      </c>
      <c r="E39" s="143"/>
      <c r="F39" s="143"/>
      <c r="G39" s="144" t="s">
        <v>43</v>
      </c>
      <c r="H39" s="145" t="s">
        <v>44</v>
      </c>
      <c r="I39" s="143"/>
      <c r="J39" s="146">
        <f>SUM(J30:J37)</f>
        <v>33401.709999999999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80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2" t="str">
        <f>E7</f>
        <v>SJEZD DO TOKU VRCHLICE - Doplněk č. 2 - Úprava chodníku v místě sjezdu z II/337</v>
      </c>
      <c r="F48" s="31"/>
      <c r="G48" s="31"/>
      <c r="H48" s="31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78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D2 - Doplněk č. 2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8" t="str">
        <f>IF(J12="","",J12)</f>
        <v>15.12.2025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 xml:space="preserve"> </v>
      </c>
      <c r="G54" s="36"/>
      <c r="H54" s="36"/>
      <c r="I54" s="31" t="s">
        <v>27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26</v>
      </c>
      <c r="D55" s="36"/>
      <c r="E55" s="36"/>
      <c r="F55" s="28" t="str">
        <f>IF(E18="","",E18)</f>
        <v xml:space="preserve"> </v>
      </c>
      <c r="G55" s="36"/>
      <c r="H55" s="36"/>
      <c r="I55" s="31" t="s">
        <v>29</v>
      </c>
      <c r="J55" s="32" t="str">
        <f>E24</f>
        <v xml:space="preserve"> 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3" t="s">
        <v>81</v>
      </c>
      <c r="D57" s="154"/>
      <c r="E57" s="154"/>
      <c r="F57" s="154"/>
      <c r="G57" s="154"/>
      <c r="H57" s="154"/>
      <c r="I57" s="154"/>
      <c r="J57" s="155" t="s">
        <v>82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6" t="s">
        <v>64</v>
      </c>
      <c r="D59" s="36"/>
      <c r="E59" s="36"/>
      <c r="F59" s="36"/>
      <c r="G59" s="36"/>
      <c r="H59" s="36"/>
      <c r="I59" s="36"/>
      <c r="J59" s="98">
        <f>J86</f>
        <v>33401.710000000006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83</v>
      </c>
    </row>
    <row r="60" s="9" customFormat="1" ht="24.96" customHeight="1">
      <c r="A60" s="9"/>
      <c r="B60" s="157"/>
      <c r="C60" s="158"/>
      <c r="D60" s="159" t="s">
        <v>84</v>
      </c>
      <c r="E60" s="160"/>
      <c r="F60" s="160"/>
      <c r="G60" s="160"/>
      <c r="H60" s="160"/>
      <c r="I60" s="160"/>
      <c r="J60" s="161">
        <f>J87</f>
        <v>33401.710000000006</v>
      </c>
      <c r="K60" s="158"/>
      <c r="L60" s="16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3"/>
      <c r="C61" s="164"/>
      <c r="D61" s="165" t="s">
        <v>85</v>
      </c>
      <c r="E61" s="166"/>
      <c r="F61" s="166"/>
      <c r="G61" s="166"/>
      <c r="H61" s="166"/>
      <c r="I61" s="166"/>
      <c r="J61" s="167">
        <f>J88</f>
        <v>11714.050000000001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3"/>
      <c r="C62" s="164"/>
      <c r="D62" s="165" t="s">
        <v>86</v>
      </c>
      <c r="E62" s="166"/>
      <c r="F62" s="166"/>
      <c r="G62" s="166"/>
      <c r="H62" s="166"/>
      <c r="I62" s="166"/>
      <c r="J62" s="167">
        <f>J103</f>
        <v>5448.9300000000003</v>
      </c>
      <c r="K62" s="164"/>
      <c r="L62" s="16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3"/>
      <c r="C63" s="164"/>
      <c r="D63" s="165" t="s">
        <v>87</v>
      </c>
      <c r="E63" s="166"/>
      <c r="F63" s="166"/>
      <c r="G63" s="166"/>
      <c r="H63" s="166"/>
      <c r="I63" s="166"/>
      <c r="J63" s="167">
        <f>J113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3"/>
      <c r="C64" s="164"/>
      <c r="D64" s="165" t="s">
        <v>88</v>
      </c>
      <c r="E64" s="166"/>
      <c r="F64" s="166"/>
      <c r="G64" s="166"/>
      <c r="H64" s="166"/>
      <c r="I64" s="166"/>
      <c r="J64" s="167">
        <f>J114</f>
        <v>9257.5800000000017</v>
      </c>
      <c r="K64" s="164"/>
      <c r="L64" s="16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3"/>
      <c r="C65" s="164"/>
      <c r="D65" s="165" t="s">
        <v>89</v>
      </c>
      <c r="E65" s="166"/>
      <c r="F65" s="166"/>
      <c r="G65" s="166"/>
      <c r="H65" s="166"/>
      <c r="I65" s="166"/>
      <c r="J65" s="167">
        <f>J132</f>
        <v>6590.2700000000004</v>
      </c>
      <c r="K65" s="164"/>
      <c r="L65" s="16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3"/>
      <c r="C66" s="164"/>
      <c r="D66" s="165" t="s">
        <v>90</v>
      </c>
      <c r="E66" s="166"/>
      <c r="F66" s="166"/>
      <c r="G66" s="166"/>
      <c r="H66" s="166"/>
      <c r="I66" s="166"/>
      <c r="J66" s="167">
        <f>J147</f>
        <v>5839.8099999999995</v>
      </c>
      <c r="K66" s="164"/>
      <c r="L66" s="16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="2" customFormat="1" ht="6.96" customHeight="1">
      <c r="A72" s="34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24.96" customHeight="1">
      <c r="A73" s="34"/>
      <c r="B73" s="35"/>
      <c r="C73" s="25" t="s">
        <v>91</v>
      </c>
      <c r="D73" s="36"/>
      <c r="E73" s="36"/>
      <c r="F73" s="36"/>
      <c r="G73" s="36"/>
      <c r="H73" s="36"/>
      <c r="I73" s="36"/>
      <c r="J73" s="36"/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31" t="s">
        <v>14</v>
      </c>
      <c r="D75" s="36"/>
      <c r="E75" s="36"/>
      <c r="F75" s="36"/>
      <c r="G75" s="36"/>
      <c r="H75" s="36"/>
      <c r="I75" s="36"/>
      <c r="J75" s="36"/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6.5" customHeight="1">
      <c r="A76" s="34"/>
      <c r="B76" s="35"/>
      <c r="C76" s="36"/>
      <c r="D76" s="36"/>
      <c r="E76" s="152" t="str">
        <f>E7</f>
        <v>SJEZD DO TOKU VRCHLICE - Doplněk č. 2 - Úprava chodníku v místě sjezdu z II/337</v>
      </c>
      <c r="F76" s="31"/>
      <c r="G76" s="31"/>
      <c r="H76" s="31"/>
      <c r="I76" s="36"/>
      <c r="J76" s="36"/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31" t="s">
        <v>78</v>
      </c>
      <c r="D77" s="36"/>
      <c r="E77" s="36"/>
      <c r="F77" s="36"/>
      <c r="G77" s="36"/>
      <c r="H77" s="36"/>
      <c r="I77" s="36"/>
      <c r="J77" s="36"/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65" t="str">
        <f>E9</f>
        <v>D2 - Doplněk č. 2</v>
      </c>
      <c r="F78" s="36"/>
      <c r="G78" s="36"/>
      <c r="H78" s="36"/>
      <c r="I78" s="36"/>
      <c r="J78" s="36"/>
      <c r="K78" s="36"/>
      <c r="L78" s="12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2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31" t="s">
        <v>19</v>
      </c>
      <c r="D80" s="36"/>
      <c r="E80" s="36"/>
      <c r="F80" s="28" t="str">
        <f>F12</f>
        <v xml:space="preserve"> </v>
      </c>
      <c r="G80" s="36"/>
      <c r="H80" s="36"/>
      <c r="I80" s="31" t="s">
        <v>21</v>
      </c>
      <c r="J80" s="68" t="str">
        <f>IF(J12="","",J12)</f>
        <v>15.12.2025</v>
      </c>
      <c r="K80" s="36"/>
      <c r="L80" s="12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2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31" t="s">
        <v>23</v>
      </c>
      <c r="D82" s="36"/>
      <c r="E82" s="36"/>
      <c r="F82" s="28" t="str">
        <f>E15</f>
        <v xml:space="preserve"> </v>
      </c>
      <c r="G82" s="36"/>
      <c r="H82" s="36"/>
      <c r="I82" s="31" t="s">
        <v>27</v>
      </c>
      <c r="J82" s="32" t="str">
        <f>E21</f>
        <v xml:space="preserve"> </v>
      </c>
      <c r="K82" s="36"/>
      <c r="L82" s="12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31" t="s">
        <v>26</v>
      </c>
      <c r="D83" s="36"/>
      <c r="E83" s="36"/>
      <c r="F83" s="28" t="str">
        <f>IF(E18="","",E18)</f>
        <v xml:space="preserve"> </v>
      </c>
      <c r="G83" s="36"/>
      <c r="H83" s="36"/>
      <c r="I83" s="31" t="s">
        <v>29</v>
      </c>
      <c r="J83" s="32" t="str">
        <f>E24</f>
        <v xml:space="preserve"> </v>
      </c>
      <c r="K83" s="36"/>
      <c r="L83" s="12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0.32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2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11" customFormat="1" ht="29.28" customHeight="1">
      <c r="A85" s="169"/>
      <c r="B85" s="170"/>
      <c r="C85" s="171" t="s">
        <v>92</v>
      </c>
      <c r="D85" s="172" t="s">
        <v>51</v>
      </c>
      <c r="E85" s="172" t="s">
        <v>47</v>
      </c>
      <c r="F85" s="172" t="s">
        <v>48</v>
      </c>
      <c r="G85" s="172" t="s">
        <v>93</v>
      </c>
      <c r="H85" s="172" t="s">
        <v>94</v>
      </c>
      <c r="I85" s="172" t="s">
        <v>95</v>
      </c>
      <c r="J85" s="172" t="s">
        <v>82</v>
      </c>
      <c r="K85" s="173" t="s">
        <v>96</v>
      </c>
      <c r="L85" s="174"/>
      <c r="M85" s="88" t="s">
        <v>17</v>
      </c>
      <c r="N85" s="89" t="s">
        <v>36</v>
      </c>
      <c r="O85" s="89" t="s">
        <v>97</v>
      </c>
      <c r="P85" s="89" t="s">
        <v>98</v>
      </c>
      <c r="Q85" s="89" t="s">
        <v>99</v>
      </c>
      <c r="R85" s="89" t="s">
        <v>100</v>
      </c>
      <c r="S85" s="89" t="s">
        <v>101</v>
      </c>
      <c r="T85" s="89" t="s">
        <v>102</v>
      </c>
      <c r="U85" s="90" t="s">
        <v>103</v>
      </c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</row>
    <row r="86" s="2" customFormat="1" ht="22.8" customHeight="1">
      <c r="A86" s="34"/>
      <c r="B86" s="35"/>
      <c r="C86" s="95" t="s">
        <v>104</v>
      </c>
      <c r="D86" s="36"/>
      <c r="E86" s="36"/>
      <c r="F86" s="36"/>
      <c r="G86" s="36"/>
      <c r="H86" s="36"/>
      <c r="I86" s="36"/>
      <c r="J86" s="175">
        <f>BK86</f>
        <v>33401.710000000006</v>
      </c>
      <c r="K86" s="36"/>
      <c r="L86" s="40"/>
      <c r="M86" s="91"/>
      <c r="N86" s="176"/>
      <c r="O86" s="92"/>
      <c r="P86" s="177">
        <f>P87</f>
        <v>41.657305999999998</v>
      </c>
      <c r="Q86" s="92"/>
      <c r="R86" s="177">
        <f>R87</f>
        <v>2.7432615999999999</v>
      </c>
      <c r="S86" s="92"/>
      <c r="T86" s="177">
        <f>T87</f>
        <v>3.7568000000000001</v>
      </c>
      <c r="U86" s="93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65</v>
      </c>
      <c r="AU86" s="19" t="s">
        <v>83</v>
      </c>
      <c r="BK86" s="178">
        <f>BK87</f>
        <v>33401.710000000006</v>
      </c>
    </row>
    <row r="87" s="12" customFormat="1" ht="25.92" customHeight="1">
      <c r="A87" s="12"/>
      <c r="B87" s="179"/>
      <c r="C87" s="180"/>
      <c r="D87" s="181" t="s">
        <v>65</v>
      </c>
      <c r="E87" s="182" t="s">
        <v>105</v>
      </c>
      <c r="F87" s="182" t="s">
        <v>106</v>
      </c>
      <c r="G87" s="180"/>
      <c r="H87" s="180"/>
      <c r="I87" s="180"/>
      <c r="J87" s="183">
        <f>BK87</f>
        <v>33401.710000000006</v>
      </c>
      <c r="K87" s="180"/>
      <c r="L87" s="184"/>
      <c r="M87" s="185"/>
      <c r="N87" s="186"/>
      <c r="O87" s="186"/>
      <c r="P87" s="187">
        <f>P88+P113+P114+P132+P147</f>
        <v>41.657305999999998</v>
      </c>
      <c r="Q87" s="186"/>
      <c r="R87" s="187">
        <f>R88+R113+R114+R132+R147</f>
        <v>2.7432615999999999</v>
      </c>
      <c r="S87" s="186"/>
      <c r="T87" s="187">
        <f>T88+T113+T114+T132+T147</f>
        <v>3.7568000000000001</v>
      </c>
      <c r="U87" s="188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89" t="s">
        <v>74</v>
      </c>
      <c r="AT87" s="190" t="s">
        <v>65</v>
      </c>
      <c r="AU87" s="190" t="s">
        <v>66</v>
      </c>
      <c r="AY87" s="189" t="s">
        <v>107</v>
      </c>
      <c r="BK87" s="191">
        <f>BK88+BK113+BK114+BK132+BK147</f>
        <v>33401.710000000006</v>
      </c>
    </row>
    <row r="88" s="12" customFormat="1" ht="22.8" customHeight="1">
      <c r="A88" s="12"/>
      <c r="B88" s="179"/>
      <c r="C88" s="180"/>
      <c r="D88" s="181" t="s">
        <v>65</v>
      </c>
      <c r="E88" s="192" t="s">
        <v>74</v>
      </c>
      <c r="F88" s="192" t="s">
        <v>108</v>
      </c>
      <c r="G88" s="180"/>
      <c r="H88" s="180"/>
      <c r="I88" s="180"/>
      <c r="J88" s="193">
        <f>BK88</f>
        <v>11714.050000000001</v>
      </c>
      <c r="K88" s="180"/>
      <c r="L88" s="184"/>
      <c r="M88" s="185"/>
      <c r="N88" s="186"/>
      <c r="O88" s="186"/>
      <c r="P88" s="187">
        <f>P89+SUM(P90:P103)</f>
        <v>25.082342000000001</v>
      </c>
      <c r="Q88" s="186"/>
      <c r="R88" s="187">
        <f>R89+SUM(R90:R103)</f>
        <v>0.021975000000000005</v>
      </c>
      <c r="S88" s="186"/>
      <c r="T88" s="187">
        <f>T89+SUM(T90:T103)</f>
        <v>3.7568000000000001</v>
      </c>
      <c r="U88" s="188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89" t="s">
        <v>74</v>
      </c>
      <c r="AT88" s="190" t="s">
        <v>65</v>
      </c>
      <c r="AU88" s="190" t="s">
        <v>74</v>
      </c>
      <c r="AY88" s="189" t="s">
        <v>107</v>
      </c>
      <c r="BK88" s="191">
        <f>BK89+SUM(BK90:BK103)</f>
        <v>11714.050000000001</v>
      </c>
    </row>
    <row r="89" s="2" customFormat="1" ht="37.8" customHeight="1">
      <c r="A89" s="34"/>
      <c r="B89" s="35"/>
      <c r="C89" s="194" t="s">
        <v>74</v>
      </c>
      <c r="D89" s="194" t="s">
        <v>109</v>
      </c>
      <c r="E89" s="195" t="s">
        <v>110</v>
      </c>
      <c r="F89" s="196" t="s">
        <v>111</v>
      </c>
      <c r="G89" s="197" t="s">
        <v>112</v>
      </c>
      <c r="H89" s="198">
        <v>8.9299999999999997</v>
      </c>
      <c r="I89" s="199">
        <v>168</v>
      </c>
      <c r="J89" s="199">
        <f>ROUND(I89*H89,2)</f>
        <v>1500.24</v>
      </c>
      <c r="K89" s="196" t="s">
        <v>113</v>
      </c>
      <c r="L89" s="40"/>
      <c r="M89" s="200" t="s">
        <v>17</v>
      </c>
      <c r="N89" s="201" t="s">
        <v>39</v>
      </c>
      <c r="O89" s="202">
        <v>0.40999999999999998</v>
      </c>
      <c r="P89" s="202">
        <f>O89*H89</f>
        <v>3.6612999999999998</v>
      </c>
      <c r="Q89" s="202">
        <v>0</v>
      </c>
      <c r="R89" s="202">
        <f>Q89*H89</f>
        <v>0</v>
      </c>
      <c r="S89" s="202">
        <v>0.26000000000000001</v>
      </c>
      <c r="T89" s="202">
        <f>S89*H89</f>
        <v>2.3218000000000001</v>
      </c>
      <c r="U89" s="203" t="s">
        <v>17</v>
      </c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4" t="s">
        <v>114</v>
      </c>
      <c r="AT89" s="204" t="s">
        <v>109</v>
      </c>
      <c r="AU89" s="204" t="s">
        <v>76</v>
      </c>
      <c r="AY89" s="19" t="s">
        <v>107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1500.24</v>
      </c>
      <c r="BH89" s="205">
        <f>IF(N89="sníž. přenesená",J89,0)</f>
        <v>0</v>
      </c>
      <c r="BI89" s="205">
        <f>IF(N89="nulová",J89,0)</f>
        <v>0</v>
      </c>
      <c r="BJ89" s="19" t="s">
        <v>114</v>
      </c>
      <c r="BK89" s="205">
        <f>ROUND(I89*H89,2)</f>
        <v>1500.24</v>
      </c>
      <c r="BL89" s="19" t="s">
        <v>114</v>
      </c>
      <c r="BM89" s="204" t="s">
        <v>115</v>
      </c>
    </row>
    <row r="90" s="2" customFormat="1">
      <c r="A90" s="34"/>
      <c r="B90" s="35"/>
      <c r="C90" s="36"/>
      <c r="D90" s="206" t="s">
        <v>116</v>
      </c>
      <c r="E90" s="36"/>
      <c r="F90" s="207" t="s">
        <v>117</v>
      </c>
      <c r="G90" s="36"/>
      <c r="H90" s="36"/>
      <c r="I90" s="36"/>
      <c r="J90" s="36"/>
      <c r="K90" s="36"/>
      <c r="L90" s="40"/>
      <c r="M90" s="208"/>
      <c r="N90" s="209"/>
      <c r="O90" s="80"/>
      <c r="P90" s="80"/>
      <c r="Q90" s="80"/>
      <c r="R90" s="80"/>
      <c r="S90" s="80"/>
      <c r="T90" s="80"/>
      <c r="U90" s="81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116</v>
      </c>
      <c r="AU90" s="19" t="s">
        <v>76</v>
      </c>
    </row>
    <row r="91" s="13" customFormat="1">
      <c r="A91" s="13"/>
      <c r="B91" s="210"/>
      <c r="C91" s="211"/>
      <c r="D91" s="212" t="s">
        <v>118</v>
      </c>
      <c r="E91" s="213" t="s">
        <v>17</v>
      </c>
      <c r="F91" s="214" t="s">
        <v>119</v>
      </c>
      <c r="G91" s="211"/>
      <c r="H91" s="215">
        <v>8.9299999999999997</v>
      </c>
      <c r="I91" s="211"/>
      <c r="J91" s="211"/>
      <c r="K91" s="211"/>
      <c r="L91" s="216"/>
      <c r="M91" s="217"/>
      <c r="N91" s="218"/>
      <c r="O91" s="218"/>
      <c r="P91" s="218"/>
      <c r="Q91" s="218"/>
      <c r="R91" s="218"/>
      <c r="S91" s="218"/>
      <c r="T91" s="218"/>
      <c r="U91" s="219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0" t="s">
        <v>118</v>
      </c>
      <c r="AU91" s="220" t="s">
        <v>76</v>
      </c>
      <c r="AV91" s="13" t="s">
        <v>76</v>
      </c>
      <c r="AW91" s="13" t="s">
        <v>28</v>
      </c>
      <c r="AX91" s="13" t="s">
        <v>74</v>
      </c>
      <c r="AY91" s="220" t="s">
        <v>107</v>
      </c>
    </row>
    <row r="92" s="2" customFormat="1" ht="24.15" customHeight="1">
      <c r="A92" s="34"/>
      <c r="B92" s="35"/>
      <c r="C92" s="194" t="s">
        <v>76</v>
      </c>
      <c r="D92" s="194" t="s">
        <v>109</v>
      </c>
      <c r="E92" s="195" t="s">
        <v>120</v>
      </c>
      <c r="F92" s="196" t="s">
        <v>121</v>
      </c>
      <c r="G92" s="197" t="s">
        <v>122</v>
      </c>
      <c r="H92" s="198">
        <v>7</v>
      </c>
      <c r="I92" s="199">
        <v>76.299999999999997</v>
      </c>
      <c r="J92" s="199">
        <f>ROUND(I92*H92,2)</f>
        <v>534.10000000000002</v>
      </c>
      <c r="K92" s="196" t="s">
        <v>113</v>
      </c>
      <c r="L92" s="40"/>
      <c r="M92" s="200" t="s">
        <v>17</v>
      </c>
      <c r="N92" s="201" t="s">
        <v>39</v>
      </c>
      <c r="O92" s="202">
        <v>0.13300000000000001</v>
      </c>
      <c r="P92" s="202">
        <f>O92*H92</f>
        <v>0.93100000000000005</v>
      </c>
      <c r="Q92" s="202">
        <v>0</v>
      </c>
      <c r="R92" s="202">
        <f>Q92*H92</f>
        <v>0</v>
      </c>
      <c r="S92" s="202">
        <v>0.20499999999999999</v>
      </c>
      <c r="T92" s="202">
        <f>S92*H92</f>
        <v>1.4349999999999998</v>
      </c>
      <c r="U92" s="203" t="s">
        <v>17</v>
      </c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4" t="s">
        <v>114</v>
      </c>
      <c r="AT92" s="204" t="s">
        <v>109</v>
      </c>
      <c r="AU92" s="204" t="s">
        <v>76</v>
      </c>
      <c r="AY92" s="19" t="s">
        <v>107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534.10000000000002</v>
      </c>
      <c r="BH92" s="205">
        <f>IF(N92="sníž. přenesená",J92,0)</f>
        <v>0</v>
      </c>
      <c r="BI92" s="205">
        <f>IF(N92="nulová",J92,0)</f>
        <v>0</v>
      </c>
      <c r="BJ92" s="19" t="s">
        <v>114</v>
      </c>
      <c r="BK92" s="205">
        <f>ROUND(I92*H92,2)</f>
        <v>534.10000000000002</v>
      </c>
      <c r="BL92" s="19" t="s">
        <v>114</v>
      </c>
      <c r="BM92" s="204" t="s">
        <v>123</v>
      </c>
    </row>
    <row r="93" s="2" customFormat="1">
      <c r="A93" s="34"/>
      <c r="B93" s="35"/>
      <c r="C93" s="36"/>
      <c r="D93" s="206" t="s">
        <v>116</v>
      </c>
      <c r="E93" s="36"/>
      <c r="F93" s="207" t="s">
        <v>124</v>
      </c>
      <c r="G93" s="36"/>
      <c r="H93" s="36"/>
      <c r="I93" s="36"/>
      <c r="J93" s="36"/>
      <c r="K93" s="36"/>
      <c r="L93" s="40"/>
      <c r="M93" s="208"/>
      <c r="N93" s="209"/>
      <c r="O93" s="80"/>
      <c r="P93" s="80"/>
      <c r="Q93" s="80"/>
      <c r="R93" s="80"/>
      <c r="S93" s="80"/>
      <c r="T93" s="80"/>
      <c r="U93" s="81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116</v>
      </c>
      <c r="AU93" s="19" t="s">
        <v>76</v>
      </c>
    </row>
    <row r="94" s="14" customFormat="1">
      <c r="A94" s="14"/>
      <c r="B94" s="221"/>
      <c r="C94" s="222"/>
      <c r="D94" s="212" t="s">
        <v>118</v>
      </c>
      <c r="E94" s="223" t="s">
        <v>17</v>
      </c>
      <c r="F94" s="224" t="s">
        <v>125</v>
      </c>
      <c r="G94" s="222"/>
      <c r="H94" s="223" t="s">
        <v>17</v>
      </c>
      <c r="I94" s="222"/>
      <c r="J94" s="222"/>
      <c r="K94" s="222"/>
      <c r="L94" s="225"/>
      <c r="M94" s="226"/>
      <c r="N94" s="227"/>
      <c r="O94" s="227"/>
      <c r="P94" s="227"/>
      <c r="Q94" s="227"/>
      <c r="R94" s="227"/>
      <c r="S94" s="227"/>
      <c r="T94" s="227"/>
      <c r="U94" s="228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29" t="s">
        <v>118</v>
      </c>
      <c r="AU94" s="229" t="s">
        <v>76</v>
      </c>
      <c r="AV94" s="14" t="s">
        <v>74</v>
      </c>
      <c r="AW94" s="14" t="s">
        <v>28</v>
      </c>
      <c r="AX94" s="14" t="s">
        <v>66</v>
      </c>
      <c r="AY94" s="229" t="s">
        <v>107</v>
      </c>
    </row>
    <row r="95" s="13" customFormat="1">
      <c r="A95" s="13"/>
      <c r="B95" s="210"/>
      <c r="C95" s="211"/>
      <c r="D95" s="212" t="s">
        <v>118</v>
      </c>
      <c r="E95" s="213" t="s">
        <v>17</v>
      </c>
      <c r="F95" s="214" t="s">
        <v>126</v>
      </c>
      <c r="G95" s="211"/>
      <c r="H95" s="215">
        <v>7</v>
      </c>
      <c r="I95" s="211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8"/>
      <c r="U95" s="219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0" t="s">
        <v>118</v>
      </c>
      <c r="AU95" s="220" t="s">
        <v>76</v>
      </c>
      <c r="AV95" s="13" t="s">
        <v>76</v>
      </c>
      <c r="AW95" s="13" t="s">
        <v>28</v>
      </c>
      <c r="AX95" s="13" t="s">
        <v>74</v>
      </c>
      <c r="AY95" s="220" t="s">
        <v>107</v>
      </c>
    </row>
    <row r="96" s="2" customFormat="1" ht="16.5" customHeight="1">
      <c r="A96" s="34"/>
      <c r="B96" s="35"/>
      <c r="C96" s="194" t="s">
        <v>127</v>
      </c>
      <c r="D96" s="194" t="s">
        <v>109</v>
      </c>
      <c r="E96" s="195" t="s">
        <v>128</v>
      </c>
      <c r="F96" s="196" t="s">
        <v>129</v>
      </c>
      <c r="G96" s="197" t="s">
        <v>130</v>
      </c>
      <c r="H96" s="198">
        <v>3.9540000000000002</v>
      </c>
      <c r="I96" s="199">
        <v>1070</v>
      </c>
      <c r="J96" s="199">
        <f>ROUND(I96*H96,2)</f>
        <v>4230.7799999999997</v>
      </c>
      <c r="K96" s="196" t="s">
        <v>113</v>
      </c>
      <c r="L96" s="40"/>
      <c r="M96" s="200" t="s">
        <v>17</v>
      </c>
      <c r="N96" s="201" t="s">
        <v>39</v>
      </c>
      <c r="O96" s="202">
        <v>3.1480000000000001</v>
      </c>
      <c r="P96" s="202">
        <f>O96*H96</f>
        <v>12.447192000000001</v>
      </c>
      <c r="Q96" s="202">
        <v>0</v>
      </c>
      <c r="R96" s="202">
        <f>Q96*H96</f>
        <v>0</v>
      </c>
      <c r="S96" s="202">
        <v>0</v>
      </c>
      <c r="T96" s="202">
        <f>S96*H96</f>
        <v>0</v>
      </c>
      <c r="U96" s="203" t="s">
        <v>17</v>
      </c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4" t="s">
        <v>114</v>
      </c>
      <c r="AT96" s="204" t="s">
        <v>109</v>
      </c>
      <c r="AU96" s="204" t="s">
        <v>76</v>
      </c>
      <c r="AY96" s="19" t="s">
        <v>107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4230.7799999999997</v>
      </c>
      <c r="BH96" s="205">
        <f>IF(N96="sníž. přenesená",J96,0)</f>
        <v>0</v>
      </c>
      <c r="BI96" s="205">
        <f>IF(N96="nulová",J96,0)</f>
        <v>0</v>
      </c>
      <c r="BJ96" s="19" t="s">
        <v>114</v>
      </c>
      <c r="BK96" s="205">
        <f>ROUND(I96*H96,2)</f>
        <v>4230.7799999999997</v>
      </c>
      <c r="BL96" s="19" t="s">
        <v>114</v>
      </c>
      <c r="BM96" s="204" t="s">
        <v>131</v>
      </c>
    </row>
    <row r="97" s="2" customFormat="1">
      <c r="A97" s="34"/>
      <c r="B97" s="35"/>
      <c r="C97" s="36"/>
      <c r="D97" s="206" t="s">
        <v>116</v>
      </c>
      <c r="E97" s="36"/>
      <c r="F97" s="207" t="s">
        <v>132</v>
      </c>
      <c r="G97" s="36"/>
      <c r="H97" s="36"/>
      <c r="I97" s="36"/>
      <c r="J97" s="36"/>
      <c r="K97" s="36"/>
      <c r="L97" s="40"/>
      <c r="M97" s="208"/>
      <c r="N97" s="209"/>
      <c r="O97" s="80"/>
      <c r="P97" s="80"/>
      <c r="Q97" s="80"/>
      <c r="R97" s="80"/>
      <c r="S97" s="80"/>
      <c r="T97" s="80"/>
      <c r="U97" s="81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116</v>
      </c>
      <c r="AU97" s="19" t="s">
        <v>76</v>
      </c>
    </row>
    <row r="98" s="14" customFormat="1">
      <c r="A98" s="14"/>
      <c r="B98" s="221"/>
      <c r="C98" s="222"/>
      <c r="D98" s="212" t="s">
        <v>118</v>
      </c>
      <c r="E98" s="223" t="s">
        <v>17</v>
      </c>
      <c r="F98" s="224" t="s">
        <v>133</v>
      </c>
      <c r="G98" s="222"/>
      <c r="H98" s="223" t="s">
        <v>17</v>
      </c>
      <c r="I98" s="222"/>
      <c r="J98" s="222"/>
      <c r="K98" s="222"/>
      <c r="L98" s="225"/>
      <c r="M98" s="226"/>
      <c r="N98" s="227"/>
      <c r="O98" s="227"/>
      <c r="P98" s="227"/>
      <c r="Q98" s="227"/>
      <c r="R98" s="227"/>
      <c r="S98" s="227"/>
      <c r="T98" s="227"/>
      <c r="U98" s="228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29" t="s">
        <v>118</v>
      </c>
      <c r="AU98" s="229" t="s">
        <v>76</v>
      </c>
      <c r="AV98" s="14" t="s">
        <v>74</v>
      </c>
      <c r="AW98" s="14" t="s">
        <v>28</v>
      </c>
      <c r="AX98" s="14" t="s">
        <v>66</v>
      </c>
      <c r="AY98" s="229" t="s">
        <v>107</v>
      </c>
    </row>
    <row r="99" s="13" customFormat="1">
      <c r="A99" s="13"/>
      <c r="B99" s="210"/>
      <c r="C99" s="211"/>
      <c r="D99" s="212" t="s">
        <v>118</v>
      </c>
      <c r="E99" s="213" t="s">
        <v>17</v>
      </c>
      <c r="F99" s="214" t="s">
        <v>134</v>
      </c>
      <c r="G99" s="211"/>
      <c r="H99" s="215">
        <v>1.756</v>
      </c>
      <c r="I99" s="211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8"/>
      <c r="U99" s="219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0" t="s">
        <v>118</v>
      </c>
      <c r="AU99" s="220" t="s">
        <v>76</v>
      </c>
      <c r="AV99" s="13" t="s">
        <v>76</v>
      </c>
      <c r="AW99" s="13" t="s">
        <v>28</v>
      </c>
      <c r="AX99" s="13" t="s">
        <v>66</v>
      </c>
      <c r="AY99" s="220" t="s">
        <v>107</v>
      </c>
    </row>
    <row r="100" s="14" customFormat="1">
      <c r="A100" s="14"/>
      <c r="B100" s="221"/>
      <c r="C100" s="222"/>
      <c r="D100" s="212" t="s">
        <v>118</v>
      </c>
      <c r="E100" s="223" t="s">
        <v>17</v>
      </c>
      <c r="F100" s="224" t="s">
        <v>135</v>
      </c>
      <c r="G100" s="222"/>
      <c r="H100" s="223" t="s">
        <v>17</v>
      </c>
      <c r="I100" s="222"/>
      <c r="J100" s="222"/>
      <c r="K100" s="222"/>
      <c r="L100" s="225"/>
      <c r="M100" s="226"/>
      <c r="N100" s="227"/>
      <c r="O100" s="227"/>
      <c r="P100" s="227"/>
      <c r="Q100" s="227"/>
      <c r="R100" s="227"/>
      <c r="S100" s="227"/>
      <c r="T100" s="227"/>
      <c r="U100" s="228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29" t="s">
        <v>118</v>
      </c>
      <c r="AU100" s="229" t="s">
        <v>76</v>
      </c>
      <c r="AV100" s="14" t="s">
        <v>74</v>
      </c>
      <c r="AW100" s="14" t="s">
        <v>28</v>
      </c>
      <c r="AX100" s="14" t="s">
        <v>66</v>
      </c>
      <c r="AY100" s="229" t="s">
        <v>107</v>
      </c>
    </row>
    <row r="101" s="13" customFormat="1">
      <c r="A101" s="13"/>
      <c r="B101" s="210"/>
      <c r="C101" s="211"/>
      <c r="D101" s="212" t="s">
        <v>118</v>
      </c>
      <c r="E101" s="213" t="s">
        <v>17</v>
      </c>
      <c r="F101" s="214" t="s">
        <v>136</v>
      </c>
      <c r="G101" s="211"/>
      <c r="H101" s="215">
        <v>2.198</v>
      </c>
      <c r="I101" s="211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8"/>
      <c r="U101" s="219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0" t="s">
        <v>118</v>
      </c>
      <c r="AU101" s="220" t="s">
        <v>76</v>
      </c>
      <c r="AV101" s="13" t="s">
        <v>76</v>
      </c>
      <c r="AW101" s="13" t="s">
        <v>28</v>
      </c>
      <c r="AX101" s="13" t="s">
        <v>66</v>
      </c>
      <c r="AY101" s="220" t="s">
        <v>107</v>
      </c>
    </row>
    <row r="102" s="15" customFormat="1">
      <c r="A102" s="15"/>
      <c r="B102" s="230"/>
      <c r="C102" s="231"/>
      <c r="D102" s="212" t="s">
        <v>118</v>
      </c>
      <c r="E102" s="232" t="s">
        <v>17</v>
      </c>
      <c r="F102" s="233" t="s">
        <v>137</v>
      </c>
      <c r="G102" s="231"/>
      <c r="H102" s="234">
        <v>3.9540000000000002</v>
      </c>
      <c r="I102" s="231"/>
      <c r="J102" s="231"/>
      <c r="K102" s="231"/>
      <c r="L102" s="235"/>
      <c r="M102" s="236"/>
      <c r="N102" s="237"/>
      <c r="O102" s="237"/>
      <c r="P102" s="237"/>
      <c r="Q102" s="237"/>
      <c r="R102" s="237"/>
      <c r="S102" s="237"/>
      <c r="T102" s="237"/>
      <c r="U102" s="238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39" t="s">
        <v>118</v>
      </c>
      <c r="AU102" s="239" t="s">
        <v>76</v>
      </c>
      <c r="AV102" s="15" t="s">
        <v>114</v>
      </c>
      <c r="AW102" s="15" t="s">
        <v>28</v>
      </c>
      <c r="AX102" s="15" t="s">
        <v>74</v>
      </c>
      <c r="AY102" s="239" t="s">
        <v>107</v>
      </c>
    </row>
    <row r="103" s="12" customFormat="1" ht="20.88" customHeight="1">
      <c r="A103" s="12"/>
      <c r="B103" s="179"/>
      <c r="C103" s="180"/>
      <c r="D103" s="181" t="s">
        <v>65</v>
      </c>
      <c r="E103" s="192" t="s">
        <v>138</v>
      </c>
      <c r="F103" s="192" t="s">
        <v>139</v>
      </c>
      <c r="G103" s="180"/>
      <c r="H103" s="180"/>
      <c r="I103" s="180"/>
      <c r="J103" s="193">
        <f>BK103</f>
        <v>5448.9300000000003</v>
      </c>
      <c r="K103" s="180"/>
      <c r="L103" s="184"/>
      <c r="M103" s="185"/>
      <c r="N103" s="186"/>
      <c r="O103" s="186"/>
      <c r="P103" s="187">
        <f>SUM(P104:P112)</f>
        <v>8.0428499999999996</v>
      </c>
      <c r="Q103" s="186"/>
      <c r="R103" s="187">
        <f>SUM(R104:R112)</f>
        <v>0.021975000000000005</v>
      </c>
      <c r="S103" s="186"/>
      <c r="T103" s="187">
        <f>SUM(T104:T112)</f>
        <v>0</v>
      </c>
      <c r="U103" s="188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89" t="s">
        <v>74</v>
      </c>
      <c r="AT103" s="190" t="s">
        <v>65</v>
      </c>
      <c r="AU103" s="190" t="s">
        <v>76</v>
      </c>
      <c r="AY103" s="189" t="s">
        <v>107</v>
      </c>
      <c r="BK103" s="191">
        <f>SUM(BK104:BK112)</f>
        <v>5448.9300000000003</v>
      </c>
    </row>
    <row r="104" s="2" customFormat="1" ht="21.75" customHeight="1">
      <c r="A104" s="34"/>
      <c r="B104" s="35"/>
      <c r="C104" s="194" t="s">
        <v>114</v>
      </c>
      <c r="D104" s="194" t="s">
        <v>109</v>
      </c>
      <c r="E104" s="195" t="s">
        <v>140</v>
      </c>
      <c r="F104" s="196" t="s">
        <v>141</v>
      </c>
      <c r="G104" s="197" t="s">
        <v>112</v>
      </c>
      <c r="H104" s="198">
        <v>43.950000000000003</v>
      </c>
      <c r="I104" s="199">
        <v>76.700000000000003</v>
      </c>
      <c r="J104" s="199">
        <f>ROUND(I104*H104,2)</f>
        <v>3370.9699999999998</v>
      </c>
      <c r="K104" s="196" t="s">
        <v>113</v>
      </c>
      <c r="L104" s="40"/>
      <c r="M104" s="200" t="s">
        <v>17</v>
      </c>
      <c r="N104" s="201" t="s">
        <v>39</v>
      </c>
      <c r="O104" s="202">
        <v>0.183</v>
      </c>
      <c r="P104" s="202">
        <f>O104*H104</f>
        <v>8.0428499999999996</v>
      </c>
      <c r="Q104" s="202">
        <v>8.0000000000000007E-05</v>
      </c>
      <c r="R104" s="202">
        <f>Q104*H104</f>
        <v>0.0035160000000000005</v>
      </c>
      <c r="S104" s="202">
        <v>0</v>
      </c>
      <c r="T104" s="202">
        <f>S104*H104</f>
        <v>0</v>
      </c>
      <c r="U104" s="203" t="s">
        <v>17</v>
      </c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4" t="s">
        <v>114</v>
      </c>
      <c r="AT104" s="204" t="s">
        <v>109</v>
      </c>
      <c r="AU104" s="204" t="s">
        <v>127</v>
      </c>
      <c r="AY104" s="19" t="s">
        <v>107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3370.9699999999998</v>
      </c>
      <c r="BH104" s="205">
        <f>IF(N104="sníž. přenesená",J104,0)</f>
        <v>0</v>
      </c>
      <c r="BI104" s="205">
        <f>IF(N104="nulová",J104,0)</f>
        <v>0</v>
      </c>
      <c r="BJ104" s="19" t="s">
        <v>114</v>
      </c>
      <c r="BK104" s="205">
        <f>ROUND(I104*H104,2)</f>
        <v>3370.9699999999998</v>
      </c>
      <c r="BL104" s="19" t="s">
        <v>114</v>
      </c>
      <c r="BM104" s="204" t="s">
        <v>142</v>
      </c>
    </row>
    <row r="105" s="2" customFormat="1">
      <c r="A105" s="34"/>
      <c r="B105" s="35"/>
      <c r="C105" s="36"/>
      <c r="D105" s="206" t="s">
        <v>116</v>
      </c>
      <c r="E105" s="36"/>
      <c r="F105" s="207" t="s">
        <v>143</v>
      </c>
      <c r="G105" s="36"/>
      <c r="H105" s="36"/>
      <c r="I105" s="36"/>
      <c r="J105" s="36"/>
      <c r="K105" s="36"/>
      <c r="L105" s="40"/>
      <c r="M105" s="208"/>
      <c r="N105" s="209"/>
      <c r="O105" s="80"/>
      <c r="P105" s="80"/>
      <c r="Q105" s="80"/>
      <c r="R105" s="80"/>
      <c r="S105" s="80"/>
      <c r="T105" s="80"/>
      <c r="U105" s="81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116</v>
      </c>
      <c r="AU105" s="19" t="s">
        <v>127</v>
      </c>
    </row>
    <row r="106" s="14" customFormat="1">
      <c r="A106" s="14"/>
      <c r="B106" s="221"/>
      <c r="C106" s="222"/>
      <c r="D106" s="212" t="s">
        <v>118</v>
      </c>
      <c r="E106" s="223" t="s">
        <v>17</v>
      </c>
      <c r="F106" s="224" t="s">
        <v>144</v>
      </c>
      <c r="G106" s="222"/>
      <c r="H106" s="223" t="s">
        <v>17</v>
      </c>
      <c r="I106" s="222"/>
      <c r="J106" s="222"/>
      <c r="K106" s="222"/>
      <c r="L106" s="225"/>
      <c r="M106" s="226"/>
      <c r="N106" s="227"/>
      <c r="O106" s="227"/>
      <c r="P106" s="227"/>
      <c r="Q106" s="227"/>
      <c r="R106" s="227"/>
      <c r="S106" s="227"/>
      <c r="T106" s="227"/>
      <c r="U106" s="228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29" t="s">
        <v>118</v>
      </c>
      <c r="AU106" s="229" t="s">
        <v>127</v>
      </c>
      <c r="AV106" s="14" t="s">
        <v>74</v>
      </c>
      <c r="AW106" s="14" t="s">
        <v>28</v>
      </c>
      <c r="AX106" s="14" t="s">
        <v>66</v>
      </c>
      <c r="AY106" s="229" t="s">
        <v>107</v>
      </c>
    </row>
    <row r="107" s="13" customFormat="1">
      <c r="A107" s="13"/>
      <c r="B107" s="210"/>
      <c r="C107" s="211"/>
      <c r="D107" s="212" t="s">
        <v>118</v>
      </c>
      <c r="E107" s="213" t="s">
        <v>17</v>
      </c>
      <c r="F107" s="214" t="s">
        <v>145</v>
      </c>
      <c r="G107" s="211"/>
      <c r="H107" s="215">
        <v>43.950000000000003</v>
      </c>
      <c r="I107" s="211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8"/>
      <c r="U107" s="219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0" t="s">
        <v>118</v>
      </c>
      <c r="AU107" s="220" t="s">
        <v>127</v>
      </c>
      <c r="AV107" s="13" t="s">
        <v>76</v>
      </c>
      <c r="AW107" s="13" t="s">
        <v>28</v>
      </c>
      <c r="AX107" s="13" t="s">
        <v>66</v>
      </c>
      <c r="AY107" s="220" t="s">
        <v>107</v>
      </c>
    </row>
    <row r="108" s="15" customFormat="1">
      <c r="A108" s="15"/>
      <c r="B108" s="230"/>
      <c r="C108" s="231"/>
      <c r="D108" s="212" t="s">
        <v>118</v>
      </c>
      <c r="E108" s="232" t="s">
        <v>17</v>
      </c>
      <c r="F108" s="233" t="s">
        <v>137</v>
      </c>
      <c r="G108" s="231"/>
      <c r="H108" s="234">
        <v>43.950000000000003</v>
      </c>
      <c r="I108" s="231"/>
      <c r="J108" s="231"/>
      <c r="K108" s="231"/>
      <c r="L108" s="235"/>
      <c r="M108" s="236"/>
      <c r="N108" s="237"/>
      <c r="O108" s="237"/>
      <c r="P108" s="237"/>
      <c r="Q108" s="237"/>
      <c r="R108" s="237"/>
      <c r="S108" s="237"/>
      <c r="T108" s="237"/>
      <c r="U108" s="238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39" t="s">
        <v>118</v>
      </c>
      <c r="AU108" s="239" t="s">
        <v>127</v>
      </c>
      <c r="AV108" s="15" t="s">
        <v>114</v>
      </c>
      <c r="AW108" s="15" t="s">
        <v>28</v>
      </c>
      <c r="AX108" s="15" t="s">
        <v>74</v>
      </c>
      <c r="AY108" s="239" t="s">
        <v>107</v>
      </c>
    </row>
    <row r="109" s="2" customFormat="1" ht="16.5" customHeight="1">
      <c r="A109" s="34"/>
      <c r="B109" s="35"/>
      <c r="C109" s="240" t="s">
        <v>146</v>
      </c>
      <c r="D109" s="240" t="s">
        <v>147</v>
      </c>
      <c r="E109" s="241" t="s">
        <v>148</v>
      </c>
      <c r="F109" s="242" t="s">
        <v>149</v>
      </c>
      <c r="G109" s="243" t="s">
        <v>150</v>
      </c>
      <c r="H109" s="244">
        <v>0.879</v>
      </c>
      <c r="I109" s="245">
        <v>139</v>
      </c>
      <c r="J109" s="245">
        <f>ROUND(I109*H109,2)</f>
        <v>122.18000000000001</v>
      </c>
      <c r="K109" s="242" t="s">
        <v>113</v>
      </c>
      <c r="L109" s="246"/>
      <c r="M109" s="247" t="s">
        <v>17</v>
      </c>
      <c r="N109" s="248" t="s">
        <v>39</v>
      </c>
      <c r="O109" s="202">
        <v>0</v>
      </c>
      <c r="P109" s="202">
        <f>O109*H109</f>
        <v>0</v>
      </c>
      <c r="Q109" s="202">
        <v>0.001</v>
      </c>
      <c r="R109" s="202">
        <f>Q109*H109</f>
        <v>0.00087900000000000001</v>
      </c>
      <c r="S109" s="202">
        <v>0</v>
      </c>
      <c r="T109" s="202">
        <f>S109*H109</f>
        <v>0</v>
      </c>
      <c r="U109" s="203" t="s">
        <v>17</v>
      </c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4" t="s">
        <v>151</v>
      </c>
      <c r="AT109" s="204" t="s">
        <v>147</v>
      </c>
      <c r="AU109" s="204" t="s">
        <v>127</v>
      </c>
      <c r="AY109" s="19" t="s">
        <v>107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122.18000000000001</v>
      </c>
      <c r="BH109" s="205">
        <f>IF(N109="sníž. přenesená",J109,0)</f>
        <v>0</v>
      </c>
      <c r="BI109" s="205">
        <f>IF(N109="nulová",J109,0)</f>
        <v>0</v>
      </c>
      <c r="BJ109" s="19" t="s">
        <v>114</v>
      </c>
      <c r="BK109" s="205">
        <f>ROUND(I109*H109,2)</f>
        <v>122.18000000000001</v>
      </c>
      <c r="BL109" s="19" t="s">
        <v>114</v>
      </c>
      <c r="BM109" s="204" t="s">
        <v>152</v>
      </c>
    </row>
    <row r="110" s="13" customFormat="1">
      <c r="A110" s="13"/>
      <c r="B110" s="210"/>
      <c r="C110" s="211"/>
      <c r="D110" s="212" t="s">
        <v>118</v>
      </c>
      <c r="E110" s="211"/>
      <c r="F110" s="214" t="s">
        <v>153</v>
      </c>
      <c r="G110" s="211"/>
      <c r="H110" s="215">
        <v>0.879</v>
      </c>
      <c r="I110" s="211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8"/>
      <c r="U110" s="219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0" t="s">
        <v>118</v>
      </c>
      <c r="AU110" s="220" t="s">
        <v>127</v>
      </c>
      <c r="AV110" s="13" t="s">
        <v>76</v>
      </c>
      <c r="AW110" s="13" t="s">
        <v>4</v>
      </c>
      <c r="AX110" s="13" t="s">
        <v>74</v>
      </c>
      <c r="AY110" s="220" t="s">
        <v>107</v>
      </c>
    </row>
    <row r="111" s="2" customFormat="1" ht="16.5" customHeight="1">
      <c r="A111" s="34"/>
      <c r="B111" s="35"/>
      <c r="C111" s="240" t="s">
        <v>154</v>
      </c>
      <c r="D111" s="240" t="s">
        <v>147</v>
      </c>
      <c r="E111" s="241" t="s">
        <v>155</v>
      </c>
      <c r="F111" s="242" t="s">
        <v>156</v>
      </c>
      <c r="G111" s="243" t="s">
        <v>112</v>
      </c>
      <c r="H111" s="244">
        <v>43.950000000000003</v>
      </c>
      <c r="I111" s="245">
        <v>44.5</v>
      </c>
      <c r="J111" s="245">
        <f>ROUND(I111*H111,2)</f>
        <v>1955.78</v>
      </c>
      <c r="K111" s="242" t="s">
        <v>113</v>
      </c>
      <c r="L111" s="246"/>
      <c r="M111" s="247" t="s">
        <v>17</v>
      </c>
      <c r="N111" s="248" t="s">
        <v>39</v>
      </c>
      <c r="O111" s="202">
        <v>0</v>
      </c>
      <c r="P111" s="202">
        <f>O111*H111</f>
        <v>0</v>
      </c>
      <c r="Q111" s="202">
        <v>0.00040000000000000002</v>
      </c>
      <c r="R111" s="202">
        <f>Q111*H111</f>
        <v>0.017580000000000002</v>
      </c>
      <c r="S111" s="202">
        <v>0</v>
      </c>
      <c r="T111" s="202">
        <f>S111*H111</f>
        <v>0</v>
      </c>
      <c r="U111" s="203" t="s">
        <v>17</v>
      </c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4" t="s">
        <v>157</v>
      </c>
      <c r="AT111" s="204" t="s">
        <v>147</v>
      </c>
      <c r="AU111" s="204" t="s">
        <v>127</v>
      </c>
      <c r="AY111" s="19" t="s">
        <v>107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1955.78</v>
      </c>
      <c r="BH111" s="205">
        <f>IF(N111="sníž. přenesená",J111,0)</f>
        <v>0</v>
      </c>
      <c r="BI111" s="205">
        <f>IF(N111="nulová",J111,0)</f>
        <v>0</v>
      </c>
      <c r="BJ111" s="19" t="s">
        <v>114</v>
      </c>
      <c r="BK111" s="205">
        <f>ROUND(I111*H111,2)</f>
        <v>1955.78</v>
      </c>
      <c r="BL111" s="19" t="s">
        <v>157</v>
      </c>
      <c r="BM111" s="204" t="s">
        <v>158</v>
      </c>
    </row>
    <row r="112" s="13" customFormat="1">
      <c r="A112" s="13"/>
      <c r="B112" s="210"/>
      <c r="C112" s="211"/>
      <c r="D112" s="212" t="s">
        <v>118</v>
      </c>
      <c r="E112" s="213" t="s">
        <v>17</v>
      </c>
      <c r="F112" s="214" t="s">
        <v>159</v>
      </c>
      <c r="G112" s="211"/>
      <c r="H112" s="215">
        <v>43.950000000000003</v>
      </c>
      <c r="I112" s="211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8"/>
      <c r="U112" s="219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0" t="s">
        <v>118</v>
      </c>
      <c r="AU112" s="220" t="s">
        <v>127</v>
      </c>
      <c r="AV112" s="13" t="s">
        <v>76</v>
      </c>
      <c r="AW112" s="13" t="s">
        <v>28</v>
      </c>
      <c r="AX112" s="13" t="s">
        <v>74</v>
      </c>
      <c r="AY112" s="220" t="s">
        <v>107</v>
      </c>
    </row>
    <row r="113" s="12" customFormat="1" ht="22.8" customHeight="1">
      <c r="A113" s="12"/>
      <c r="B113" s="179"/>
      <c r="C113" s="180"/>
      <c r="D113" s="181" t="s">
        <v>65</v>
      </c>
      <c r="E113" s="192" t="s">
        <v>114</v>
      </c>
      <c r="F113" s="192" t="s">
        <v>160</v>
      </c>
      <c r="G113" s="180"/>
      <c r="H113" s="180"/>
      <c r="I113" s="180"/>
      <c r="J113" s="193">
        <f>BK113</f>
        <v>0</v>
      </c>
      <c r="K113" s="180"/>
      <c r="L113" s="184"/>
      <c r="M113" s="185"/>
      <c r="N113" s="186"/>
      <c r="O113" s="186"/>
      <c r="P113" s="187">
        <v>0</v>
      </c>
      <c r="Q113" s="186"/>
      <c r="R113" s="187">
        <v>0</v>
      </c>
      <c r="S113" s="186"/>
      <c r="T113" s="187">
        <v>0</v>
      </c>
      <c r="U113" s="188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89" t="s">
        <v>74</v>
      </c>
      <c r="AT113" s="190" t="s">
        <v>65</v>
      </c>
      <c r="AU113" s="190" t="s">
        <v>74</v>
      </c>
      <c r="AY113" s="189" t="s">
        <v>107</v>
      </c>
      <c r="BK113" s="191">
        <v>0</v>
      </c>
    </row>
    <row r="114" s="12" customFormat="1" ht="22.8" customHeight="1">
      <c r="A114" s="12"/>
      <c r="B114" s="179"/>
      <c r="C114" s="180"/>
      <c r="D114" s="181" t="s">
        <v>65</v>
      </c>
      <c r="E114" s="192" t="s">
        <v>146</v>
      </c>
      <c r="F114" s="192" t="s">
        <v>161</v>
      </c>
      <c r="G114" s="180"/>
      <c r="H114" s="180"/>
      <c r="I114" s="180"/>
      <c r="J114" s="193">
        <f>BK114</f>
        <v>9257.5800000000017</v>
      </c>
      <c r="K114" s="180"/>
      <c r="L114" s="184"/>
      <c r="M114" s="185"/>
      <c r="N114" s="186"/>
      <c r="O114" s="186"/>
      <c r="P114" s="187">
        <f>SUM(P115:P131)</f>
        <v>8.8557100000000002</v>
      </c>
      <c r="Q114" s="186"/>
      <c r="R114" s="187">
        <f>SUM(R115:R131)</f>
        <v>0.80923660000000008</v>
      </c>
      <c r="S114" s="186"/>
      <c r="T114" s="187">
        <f>SUM(T115:T131)</f>
        <v>0</v>
      </c>
      <c r="U114" s="188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89" t="s">
        <v>74</v>
      </c>
      <c r="AT114" s="190" t="s">
        <v>65</v>
      </c>
      <c r="AU114" s="190" t="s">
        <v>74</v>
      </c>
      <c r="AY114" s="189" t="s">
        <v>107</v>
      </c>
      <c r="BK114" s="191">
        <f>SUM(BK115:BK131)</f>
        <v>9257.5800000000017</v>
      </c>
    </row>
    <row r="115" s="2" customFormat="1" ht="21.75" customHeight="1">
      <c r="A115" s="34"/>
      <c r="B115" s="35"/>
      <c r="C115" s="194" t="s">
        <v>126</v>
      </c>
      <c r="D115" s="194" t="s">
        <v>109</v>
      </c>
      <c r="E115" s="195" t="s">
        <v>162</v>
      </c>
      <c r="F115" s="196" t="s">
        <v>163</v>
      </c>
      <c r="G115" s="197" t="s">
        <v>112</v>
      </c>
      <c r="H115" s="198">
        <v>7.3250000000000002</v>
      </c>
      <c r="I115" s="199">
        <v>458</v>
      </c>
      <c r="J115" s="199">
        <f>ROUND(I115*H115,2)</f>
        <v>3354.8499999999999</v>
      </c>
      <c r="K115" s="196" t="s">
        <v>113</v>
      </c>
      <c r="L115" s="40"/>
      <c r="M115" s="200" t="s">
        <v>17</v>
      </c>
      <c r="N115" s="201" t="s">
        <v>39</v>
      </c>
      <c r="O115" s="202">
        <v>0.152</v>
      </c>
      <c r="P115" s="202">
        <f>O115*H115</f>
        <v>1.1134</v>
      </c>
      <c r="Q115" s="202">
        <v>0</v>
      </c>
      <c r="R115" s="202">
        <f>Q115*H115</f>
        <v>0</v>
      </c>
      <c r="S115" s="202">
        <v>0</v>
      </c>
      <c r="T115" s="202">
        <f>S115*H115</f>
        <v>0</v>
      </c>
      <c r="U115" s="203" t="s">
        <v>17</v>
      </c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4" t="s">
        <v>114</v>
      </c>
      <c r="AT115" s="204" t="s">
        <v>109</v>
      </c>
      <c r="AU115" s="204" t="s">
        <v>76</v>
      </c>
      <c r="AY115" s="19" t="s">
        <v>107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3354.8499999999999</v>
      </c>
      <c r="BH115" s="205">
        <f>IF(N115="sníž. přenesená",J115,0)</f>
        <v>0</v>
      </c>
      <c r="BI115" s="205">
        <f>IF(N115="nulová",J115,0)</f>
        <v>0</v>
      </c>
      <c r="BJ115" s="19" t="s">
        <v>114</v>
      </c>
      <c r="BK115" s="205">
        <f>ROUND(I115*H115,2)</f>
        <v>3354.8499999999999</v>
      </c>
      <c r="BL115" s="19" t="s">
        <v>114</v>
      </c>
      <c r="BM115" s="204" t="s">
        <v>164</v>
      </c>
    </row>
    <row r="116" s="2" customFormat="1">
      <c r="A116" s="34"/>
      <c r="B116" s="35"/>
      <c r="C116" s="36"/>
      <c r="D116" s="206" t="s">
        <v>116</v>
      </c>
      <c r="E116" s="36"/>
      <c r="F116" s="207" t="s">
        <v>165</v>
      </c>
      <c r="G116" s="36"/>
      <c r="H116" s="36"/>
      <c r="I116" s="36"/>
      <c r="J116" s="36"/>
      <c r="K116" s="36"/>
      <c r="L116" s="40"/>
      <c r="M116" s="208"/>
      <c r="N116" s="209"/>
      <c r="O116" s="80"/>
      <c r="P116" s="80"/>
      <c r="Q116" s="80"/>
      <c r="R116" s="80"/>
      <c r="S116" s="80"/>
      <c r="T116" s="80"/>
      <c r="U116" s="81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116</v>
      </c>
      <c r="AU116" s="19" t="s">
        <v>76</v>
      </c>
    </row>
    <row r="117" s="14" customFormat="1">
      <c r="A117" s="14"/>
      <c r="B117" s="221"/>
      <c r="C117" s="222"/>
      <c r="D117" s="212" t="s">
        <v>118</v>
      </c>
      <c r="E117" s="223" t="s">
        <v>17</v>
      </c>
      <c r="F117" s="224" t="s">
        <v>166</v>
      </c>
      <c r="G117" s="222"/>
      <c r="H117" s="223" t="s">
        <v>17</v>
      </c>
      <c r="I117" s="222"/>
      <c r="J117" s="222"/>
      <c r="K117" s="222"/>
      <c r="L117" s="225"/>
      <c r="M117" s="226"/>
      <c r="N117" s="227"/>
      <c r="O117" s="227"/>
      <c r="P117" s="227"/>
      <c r="Q117" s="227"/>
      <c r="R117" s="227"/>
      <c r="S117" s="227"/>
      <c r="T117" s="227"/>
      <c r="U117" s="228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29" t="s">
        <v>118</v>
      </c>
      <c r="AU117" s="229" t="s">
        <v>76</v>
      </c>
      <c r="AV117" s="14" t="s">
        <v>74</v>
      </c>
      <c r="AW117" s="14" t="s">
        <v>28</v>
      </c>
      <c r="AX117" s="14" t="s">
        <v>66</v>
      </c>
      <c r="AY117" s="229" t="s">
        <v>107</v>
      </c>
    </row>
    <row r="118" s="13" customFormat="1">
      <c r="A118" s="13"/>
      <c r="B118" s="210"/>
      <c r="C118" s="211"/>
      <c r="D118" s="212" t="s">
        <v>118</v>
      </c>
      <c r="E118" s="213" t="s">
        <v>17</v>
      </c>
      <c r="F118" s="214" t="s">
        <v>167</v>
      </c>
      <c r="G118" s="211"/>
      <c r="H118" s="215">
        <v>7.3250000000000002</v>
      </c>
      <c r="I118" s="211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8"/>
      <c r="U118" s="219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0" t="s">
        <v>118</v>
      </c>
      <c r="AU118" s="220" t="s">
        <v>76</v>
      </c>
      <c r="AV118" s="13" t="s">
        <v>76</v>
      </c>
      <c r="AW118" s="13" t="s">
        <v>28</v>
      </c>
      <c r="AX118" s="13" t="s">
        <v>66</v>
      </c>
      <c r="AY118" s="220" t="s">
        <v>107</v>
      </c>
    </row>
    <row r="119" s="15" customFormat="1">
      <c r="A119" s="15"/>
      <c r="B119" s="230"/>
      <c r="C119" s="231"/>
      <c r="D119" s="212" t="s">
        <v>118</v>
      </c>
      <c r="E119" s="232" t="s">
        <v>17</v>
      </c>
      <c r="F119" s="233" t="s">
        <v>137</v>
      </c>
      <c r="G119" s="231"/>
      <c r="H119" s="234">
        <v>7.3250000000000002</v>
      </c>
      <c r="I119" s="231"/>
      <c r="J119" s="231"/>
      <c r="K119" s="231"/>
      <c r="L119" s="235"/>
      <c r="M119" s="236"/>
      <c r="N119" s="237"/>
      <c r="O119" s="237"/>
      <c r="P119" s="237"/>
      <c r="Q119" s="237"/>
      <c r="R119" s="237"/>
      <c r="S119" s="237"/>
      <c r="T119" s="237"/>
      <c r="U119" s="238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39" t="s">
        <v>118</v>
      </c>
      <c r="AU119" s="239" t="s">
        <v>76</v>
      </c>
      <c r="AV119" s="15" t="s">
        <v>114</v>
      </c>
      <c r="AW119" s="15" t="s">
        <v>28</v>
      </c>
      <c r="AX119" s="15" t="s">
        <v>74</v>
      </c>
      <c r="AY119" s="239" t="s">
        <v>107</v>
      </c>
    </row>
    <row r="120" s="2" customFormat="1" ht="21.75" customHeight="1">
      <c r="A120" s="34"/>
      <c r="B120" s="35"/>
      <c r="C120" s="194" t="s">
        <v>151</v>
      </c>
      <c r="D120" s="194" t="s">
        <v>109</v>
      </c>
      <c r="E120" s="195" t="s">
        <v>168</v>
      </c>
      <c r="F120" s="196" t="s">
        <v>169</v>
      </c>
      <c r="G120" s="197" t="s">
        <v>112</v>
      </c>
      <c r="H120" s="198">
        <v>8.9299999999999997</v>
      </c>
      <c r="I120" s="199">
        <v>172</v>
      </c>
      <c r="J120" s="199">
        <f>ROUND(I120*H120,2)</f>
        <v>1535.96</v>
      </c>
      <c r="K120" s="196" t="s">
        <v>113</v>
      </c>
      <c r="L120" s="40"/>
      <c r="M120" s="200" t="s">
        <v>17</v>
      </c>
      <c r="N120" s="201" t="s">
        <v>39</v>
      </c>
      <c r="O120" s="202">
        <v>0.083000000000000004</v>
      </c>
      <c r="P120" s="202">
        <f>O120*H120</f>
        <v>0.74119000000000002</v>
      </c>
      <c r="Q120" s="202">
        <v>0</v>
      </c>
      <c r="R120" s="202">
        <f>Q120*H120</f>
        <v>0</v>
      </c>
      <c r="S120" s="202">
        <v>0</v>
      </c>
      <c r="T120" s="202">
        <f>S120*H120</f>
        <v>0</v>
      </c>
      <c r="U120" s="203" t="s">
        <v>17</v>
      </c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4" t="s">
        <v>114</v>
      </c>
      <c r="AT120" s="204" t="s">
        <v>109</v>
      </c>
      <c r="AU120" s="204" t="s">
        <v>76</v>
      </c>
      <c r="AY120" s="19" t="s">
        <v>107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1535.96</v>
      </c>
      <c r="BH120" s="205">
        <f>IF(N120="sníž. přenesená",J120,0)</f>
        <v>0</v>
      </c>
      <c r="BI120" s="205">
        <f>IF(N120="nulová",J120,0)</f>
        <v>0</v>
      </c>
      <c r="BJ120" s="19" t="s">
        <v>114</v>
      </c>
      <c r="BK120" s="205">
        <f>ROUND(I120*H120,2)</f>
        <v>1535.96</v>
      </c>
      <c r="BL120" s="19" t="s">
        <v>114</v>
      </c>
      <c r="BM120" s="204" t="s">
        <v>170</v>
      </c>
    </row>
    <row r="121" s="2" customFormat="1">
      <c r="A121" s="34"/>
      <c r="B121" s="35"/>
      <c r="C121" s="36"/>
      <c r="D121" s="206" t="s">
        <v>116</v>
      </c>
      <c r="E121" s="36"/>
      <c r="F121" s="207" t="s">
        <v>171</v>
      </c>
      <c r="G121" s="36"/>
      <c r="H121" s="36"/>
      <c r="I121" s="36"/>
      <c r="J121" s="36"/>
      <c r="K121" s="36"/>
      <c r="L121" s="40"/>
      <c r="M121" s="208"/>
      <c r="N121" s="209"/>
      <c r="O121" s="80"/>
      <c r="P121" s="80"/>
      <c r="Q121" s="80"/>
      <c r="R121" s="80"/>
      <c r="S121" s="80"/>
      <c r="T121" s="80"/>
      <c r="U121" s="81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116</v>
      </c>
      <c r="AU121" s="19" t="s">
        <v>76</v>
      </c>
    </row>
    <row r="122" s="14" customFormat="1">
      <c r="A122" s="14"/>
      <c r="B122" s="221"/>
      <c r="C122" s="222"/>
      <c r="D122" s="212" t="s">
        <v>118</v>
      </c>
      <c r="E122" s="223" t="s">
        <v>17</v>
      </c>
      <c r="F122" s="224" t="s">
        <v>172</v>
      </c>
      <c r="G122" s="222"/>
      <c r="H122" s="223" t="s">
        <v>17</v>
      </c>
      <c r="I122" s="222"/>
      <c r="J122" s="222"/>
      <c r="K122" s="222"/>
      <c r="L122" s="225"/>
      <c r="M122" s="226"/>
      <c r="N122" s="227"/>
      <c r="O122" s="227"/>
      <c r="P122" s="227"/>
      <c r="Q122" s="227"/>
      <c r="R122" s="227"/>
      <c r="S122" s="227"/>
      <c r="T122" s="227"/>
      <c r="U122" s="228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29" t="s">
        <v>118</v>
      </c>
      <c r="AU122" s="229" t="s">
        <v>76</v>
      </c>
      <c r="AV122" s="14" t="s">
        <v>74</v>
      </c>
      <c r="AW122" s="14" t="s">
        <v>28</v>
      </c>
      <c r="AX122" s="14" t="s">
        <v>66</v>
      </c>
      <c r="AY122" s="229" t="s">
        <v>107</v>
      </c>
    </row>
    <row r="123" s="13" customFormat="1">
      <c r="A123" s="13"/>
      <c r="B123" s="210"/>
      <c r="C123" s="211"/>
      <c r="D123" s="212" t="s">
        <v>118</v>
      </c>
      <c r="E123" s="213" t="s">
        <v>17</v>
      </c>
      <c r="F123" s="214" t="s">
        <v>119</v>
      </c>
      <c r="G123" s="211"/>
      <c r="H123" s="215">
        <v>8.9299999999999997</v>
      </c>
      <c r="I123" s="211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8"/>
      <c r="U123" s="219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0" t="s">
        <v>118</v>
      </c>
      <c r="AU123" s="220" t="s">
        <v>76</v>
      </c>
      <c r="AV123" s="13" t="s">
        <v>76</v>
      </c>
      <c r="AW123" s="13" t="s">
        <v>28</v>
      </c>
      <c r="AX123" s="13" t="s">
        <v>74</v>
      </c>
      <c r="AY123" s="220" t="s">
        <v>107</v>
      </c>
    </row>
    <row r="124" s="2" customFormat="1" ht="37.8" customHeight="1">
      <c r="A124" s="34"/>
      <c r="B124" s="35"/>
      <c r="C124" s="194" t="s">
        <v>173</v>
      </c>
      <c r="D124" s="194" t="s">
        <v>109</v>
      </c>
      <c r="E124" s="195" t="s">
        <v>174</v>
      </c>
      <c r="F124" s="196" t="s">
        <v>175</v>
      </c>
      <c r="G124" s="197" t="s">
        <v>112</v>
      </c>
      <c r="H124" s="198">
        <v>8.9299999999999997</v>
      </c>
      <c r="I124" s="199">
        <v>489</v>
      </c>
      <c r="J124" s="199">
        <f>ROUND(I124*H124,2)</f>
        <v>4366.7700000000004</v>
      </c>
      <c r="K124" s="196" t="s">
        <v>113</v>
      </c>
      <c r="L124" s="40"/>
      <c r="M124" s="200" t="s">
        <v>17</v>
      </c>
      <c r="N124" s="201" t="s">
        <v>39</v>
      </c>
      <c r="O124" s="202">
        <v>0.78400000000000003</v>
      </c>
      <c r="P124" s="202">
        <f>O124*H124</f>
        <v>7.0011200000000002</v>
      </c>
      <c r="Q124" s="202">
        <v>0.090620000000000006</v>
      </c>
      <c r="R124" s="202">
        <f>Q124*H124</f>
        <v>0.80923660000000008</v>
      </c>
      <c r="S124" s="202">
        <v>0</v>
      </c>
      <c r="T124" s="202">
        <f>S124*H124</f>
        <v>0</v>
      </c>
      <c r="U124" s="203" t="s">
        <v>17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114</v>
      </c>
      <c r="AT124" s="204" t="s">
        <v>109</v>
      </c>
      <c r="AU124" s="204" t="s">
        <v>76</v>
      </c>
      <c r="AY124" s="19" t="s">
        <v>107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4366.7700000000004</v>
      </c>
      <c r="BH124" s="205">
        <f>IF(N124="sníž. přenesená",J124,0)</f>
        <v>0</v>
      </c>
      <c r="BI124" s="205">
        <f>IF(N124="nulová",J124,0)</f>
        <v>0</v>
      </c>
      <c r="BJ124" s="19" t="s">
        <v>114</v>
      </c>
      <c r="BK124" s="205">
        <f>ROUND(I124*H124,2)</f>
        <v>4366.7700000000004</v>
      </c>
      <c r="BL124" s="19" t="s">
        <v>114</v>
      </c>
      <c r="BM124" s="204" t="s">
        <v>176</v>
      </c>
    </row>
    <row r="125" s="2" customFormat="1">
      <c r="A125" s="34"/>
      <c r="B125" s="35"/>
      <c r="C125" s="36"/>
      <c r="D125" s="206" t="s">
        <v>116</v>
      </c>
      <c r="E125" s="36"/>
      <c r="F125" s="207" t="s">
        <v>177</v>
      </c>
      <c r="G125" s="36"/>
      <c r="H125" s="36"/>
      <c r="I125" s="36"/>
      <c r="J125" s="36"/>
      <c r="K125" s="36"/>
      <c r="L125" s="40"/>
      <c r="M125" s="208"/>
      <c r="N125" s="209"/>
      <c r="O125" s="80"/>
      <c r="P125" s="80"/>
      <c r="Q125" s="80"/>
      <c r="R125" s="80"/>
      <c r="S125" s="80"/>
      <c r="T125" s="80"/>
      <c r="U125" s="81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116</v>
      </c>
      <c r="AU125" s="19" t="s">
        <v>76</v>
      </c>
    </row>
    <row r="126" s="14" customFormat="1">
      <c r="A126" s="14"/>
      <c r="B126" s="221"/>
      <c r="C126" s="222"/>
      <c r="D126" s="212" t="s">
        <v>118</v>
      </c>
      <c r="E126" s="223" t="s">
        <v>17</v>
      </c>
      <c r="F126" s="224" t="s">
        <v>178</v>
      </c>
      <c r="G126" s="222"/>
      <c r="H126" s="223" t="s">
        <v>17</v>
      </c>
      <c r="I126" s="222"/>
      <c r="J126" s="222"/>
      <c r="K126" s="222"/>
      <c r="L126" s="225"/>
      <c r="M126" s="226"/>
      <c r="N126" s="227"/>
      <c r="O126" s="227"/>
      <c r="P126" s="227"/>
      <c r="Q126" s="227"/>
      <c r="R126" s="227"/>
      <c r="S126" s="227"/>
      <c r="T126" s="227"/>
      <c r="U126" s="228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29" t="s">
        <v>118</v>
      </c>
      <c r="AU126" s="229" t="s">
        <v>76</v>
      </c>
      <c r="AV126" s="14" t="s">
        <v>74</v>
      </c>
      <c r="AW126" s="14" t="s">
        <v>28</v>
      </c>
      <c r="AX126" s="14" t="s">
        <v>66</v>
      </c>
      <c r="AY126" s="229" t="s">
        <v>107</v>
      </c>
    </row>
    <row r="127" s="14" customFormat="1">
      <c r="A127" s="14"/>
      <c r="B127" s="221"/>
      <c r="C127" s="222"/>
      <c r="D127" s="212" t="s">
        <v>118</v>
      </c>
      <c r="E127" s="223" t="s">
        <v>17</v>
      </c>
      <c r="F127" s="224" t="s">
        <v>179</v>
      </c>
      <c r="G127" s="222"/>
      <c r="H127" s="223" t="s">
        <v>17</v>
      </c>
      <c r="I127" s="222"/>
      <c r="J127" s="222"/>
      <c r="K127" s="222"/>
      <c r="L127" s="225"/>
      <c r="M127" s="226"/>
      <c r="N127" s="227"/>
      <c r="O127" s="227"/>
      <c r="P127" s="227"/>
      <c r="Q127" s="227"/>
      <c r="R127" s="227"/>
      <c r="S127" s="227"/>
      <c r="T127" s="227"/>
      <c r="U127" s="228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29" t="s">
        <v>118</v>
      </c>
      <c r="AU127" s="229" t="s">
        <v>76</v>
      </c>
      <c r="AV127" s="14" t="s">
        <v>74</v>
      </c>
      <c r="AW127" s="14" t="s">
        <v>28</v>
      </c>
      <c r="AX127" s="14" t="s">
        <v>66</v>
      </c>
      <c r="AY127" s="229" t="s">
        <v>107</v>
      </c>
    </row>
    <row r="128" s="14" customFormat="1">
      <c r="A128" s="14"/>
      <c r="B128" s="221"/>
      <c r="C128" s="222"/>
      <c r="D128" s="212" t="s">
        <v>118</v>
      </c>
      <c r="E128" s="223" t="s">
        <v>17</v>
      </c>
      <c r="F128" s="224" t="s">
        <v>180</v>
      </c>
      <c r="G128" s="222"/>
      <c r="H128" s="223" t="s">
        <v>17</v>
      </c>
      <c r="I128" s="222"/>
      <c r="J128" s="222"/>
      <c r="K128" s="222"/>
      <c r="L128" s="225"/>
      <c r="M128" s="226"/>
      <c r="N128" s="227"/>
      <c r="O128" s="227"/>
      <c r="P128" s="227"/>
      <c r="Q128" s="227"/>
      <c r="R128" s="227"/>
      <c r="S128" s="227"/>
      <c r="T128" s="227"/>
      <c r="U128" s="228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29" t="s">
        <v>118</v>
      </c>
      <c r="AU128" s="229" t="s">
        <v>76</v>
      </c>
      <c r="AV128" s="14" t="s">
        <v>74</v>
      </c>
      <c r="AW128" s="14" t="s">
        <v>28</v>
      </c>
      <c r="AX128" s="14" t="s">
        <v>66</v>
      </c>
      <c r="AY128" s="229" t="s">
        <v>107</v>
      </c>
    </row>
    <row r="129" s="14" customFormat="1">
      <c r="A129" s="14"/>
      <c r="B129" s="221"/>
      <c r="C129" s="222"/>
      <c r="D129" s="212" t="s">
        <v>118</v>
      </c>
      <c r="E129" s="223" t="s">
        <v>17</v>
      </c>
      <c r="F129" s="224" t="s">
        <v>181</v>
      </c>
      <c r="G129" s="222"/>
      <c r="H129" s="223" t="s">
        <v>17</v>
      </c>
      <c r="I129" s="222"/>
      <c r="J129" s="222"/>
      <c r="K129" s="222"/>
      <c r="L129" s="225"/>
      <c r="M129" s="226"/>
      <c r="N129" s="227"/>
      <c r="O129" s="227"/>
      <c r="P129" s="227"/>
      <c r="Q129" s="227"/>
      <c r="R129" s="227"/>
      <c r="S129" s="227"/>
      <c r="T129" s="227"/>
      <c r="U129" s="228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29" t="s">
        <v>118</v>
      </c>
      <c r="AU129" s="229" t="s">
        <v>76</v>
      </c>
      <c r="AV129" s="14" t="s">
        <v>74</v>
      </c>
      <c r="AW129" s="14" t="s">
        <v>28</v>
      </c>
      <c r="AX129" s="14" t="s">
        <v>66</v>
      </c>
      <c r="AY129" s="229" t="s">
        <v>107</v>
      </c>
    </row>
    <row r="130" s="13" customFormat="1">
      <c r="A130" s="13"/>
      <c r="B130" s="210"/>
      <c r="C130" s="211"/>
      <c r="D130" s="212" t="s">
        <v>118</v>
      </c>
      <c r="E130" s="213" t="s">
        <v>17</v>
      </c>
      <c r="F130" s="214" t="s">
        <v>119</v>
      </c>
      <c r="G130" s="211"/>
      <c r="H130" s="215">
        <v>8.9299999999999997</v>
      </c>
      <c r="I130" s="211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8"/>
      <c r="U130" s="219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0" t="s">
        <v>118</v>
      </c>
      <c r="AU130" s="220" t="s">
        <v>76</v>
      </c>
      <c r="AV130" s="13" t="s">
        <v>76</v>
      </c>
      <c r="AW130" s="13" t="s">
        <v>28</v>
      </c>
      <c r="AX130" s="13" t="s">
        <v>66</v>
      </c>
      <c r="AY130" s="220" t="s">
        <v>107</v>
      </c>
    </row>
    <row r="131" s="15" customFormat="1">
      <c r="A131" s="15"/>
      <c r="B131" s="230"/>
      <c r="C131" s="231"/>
      <c r="D131" s="212" t="s">
        <v>118</v>
      </c>
      <c r="E131" s="232" t="s">
        <v>17</v>
      </c>
      <c r="F131" s="233" t="s">
        <v>137</v>
      </c>
      <c r="G131" s="231"/>
      <c r="H131" s="234">
        <v>8.9299999999999997</v>
      </c>
      <c r="I131" s="231"/>
      <c r="J131" s="231"/>
      <c r="K131" s="231"/>
      <c r="L131" s="235"/>
      <c r="M131" s="236"/>
      <c r="N131" s="237"/>
      <c r="O131" s="237"/>
      <c r="P131" s="237"/>
      <c r="Q131" s="237"/>
      <c r="R131" s="237"/>
      <c r="S131" s="237"/>
      <c r="T131" s="237"/>
      <c r="U131" s="238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39" t="s">
        <v>118</v>
      </c>
      <c r="AU131" s="239" t="s">
        <v>76</v>
      </c>
      <c r="AV131" s="15" t="s">
        <v>114</v>
      </c>
      <c r="AW131" s="15" t="s">
        <v>28</v>
      </c>
      <c r="AX131" s="15" t="s">
        <v>74</v>
      </c>
      <c r="AY131" s="239" t="s">
        <v>107</v>
      </c>
    </row>
    <row r="132" s="12" customFormat="1" ht="22.8" customHeight="1">
      <c r="A132" s="12"/>
      <c r="B132" s="179"/>
      <c r="C132" s="180"/>
      <c r="D132" s="181" t="s">
        <v>65</v>
      </c>
      <c r="E132" s="192" t="s">
        <v>173</v>
      </c>
      <c r="F132" s="192" t="s">
        <v>182</v>
      </c>
      <c r="G132" s="180"/>
      <c r="H132" s="180"/>
      <c r="I132" s="180"/>
      <c r="J132" s="193">
        <f>BK132</f>
        <v>6590.2700000000004</v>
      </c>
      <c r="K132" s="180"/>
      <c r="L132" s="184"/>
      <c r="M132" s="185"/>
      <c r="N132" s="186"/>
      <c r="O132" s="186"/>
      <c r="P132" s="187">
        <f>SUM(P133:P146)</f>
        <v>5.1425999999999998</v>
      </c>
      <c r="Q132" s="186"/>
      <c r="R132" s="187">
        <f>SUM(R133:R146)</f>
        <v>1.9120499999999998</v>
      </c>
      <c r="S132" s="186"/>
      <c r="T132" s="187">
        <f>SUM(T133:T146)</f>
        <v>0</v>
      </c>
      <c r="U132" s="188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89" t="s">
        <v>74</v>
      </c>
      <c r="AT132" s="190" t="s">
        <v>65</v>
      </c>
      <c r="AU132" s="190" t="s">
        <v>74</v>
      </c>
      <c r="AY132" s="189" t="s">
        <v>107</v>
      </c>
      <c r="BK132" s="191">
        <f>SUM(BK133:BK146)</f>
        <v>6590.2700000000004</v>
      </c>
    </row>
    <row r="133" s="2" customFormat="1" ht="24.15" customHeight="1">
      <c r="A133" s="34"/>
      <c r="B133" s="35"/>
      <c r="C133" s="194" t="s">
        <v>183</v>
      </c>
      <c r="D133" s="194" t="s">
        <v>109</v>
      </c>
      <c r="E133" s="195" t="s">
        <v>184</v>
      </c>
      <c r="F133" s="196" t="s">
        <v>185</v>
      </c>
      <c r="G133" s="197" t="s">
        <v>122</v>
      </c>
      <c r="H133" s="198">
        <v>7</v>
      </c>
      <c r="I133" s="199">
        <v>403</v>
      </c>
      <c r="J133" s="199">
        <f>ROUND(I133*H133,2)</f>
        <v>2821</v>
      </c>
      <c r="K133" s="196" t="s">
        <v>113</v>
      </c>
      <c r="L133" s="40"/>
      <c r="M133" s="200" t="s">
        <v>17</v>
      </c>
      <c r="N133" s="201" t="s">
        <v>39</v>
      </c>
      <c r="O133" s="202">
        <v>0.26800000000000002</v>
      </c>
      <c r="P133" s="202">
        <f>O133*H133</f>
        <v>1.8760000000000001</v>
      </c>
      <c r="Q133" s="202">
        <v>0.16850000000000001</v>
      </c>
      <c r="R133" s="202">
        <f>Q133*H133</f>
        <v>1.1795</v>
      </c>
      <c r="S133" s="202">
        <v>0</v>
      </c>
      <c r="T133" s="202">
        <f>S133*H133</f>
        <v>0</v>
      </c>
      <c r="U133" s="203" t="s">
        <v>17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114</v>
      </c>
      <c r="AT133" s="204" t="s">
        <v>109</v>
      </c>
      <c r="AU133" s="204" t="s">
        <v>76</v>
      </c>
      <c r="AY133" s="19" t="s">
        <v>107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2821</v>
      </c>
      <c r="BH133" s="205">
        <f>IF(N133="sníž. přenesená",J133,0)</f>
        <v>0</v>
      </c>
      <c r="BI133" s="205">
        <f>IF(N133="nulová",J133,0)</f>
        <v>0</v>
      </c>
      <c r="BJ133" s="19" t="s">
        <v>114</v>
      </c>
      <c r="BK133" s="205">
        <f>ROUND(I133*H133,2)</f>
        <v>2821</v>
      </c>
      <c r="BL133" s="19" t="s">
        <v>114</v>
      </c>
      <c r="BM133" s="204" t="s">
        <v>186</v>
      </c>
    </row>
    <row r="134" s="2" customFormat="1">
      <c r="A134" s="34"/>
      <c r="B134" s="35"/>
      <c r="C134" s="36"/>
      <c r="D134" s="206" t="s">
        <v>116</v>
      </c>
      <c r="E134" s="36"/>
      <c r="F134" s="207" t="s">
        <v>187</v>
      </c>
      <c r="G134" s="36"/>
      <c r="H134" s="36"/>
      <c r="I134" s="36"/>
      <c r="J134" s="36"/>
      <c r="K134" s="36"/>
      <c r="L134" s="40"/>
      <c r="M134" s="208"/>
      <c r="N134" s="209"/>
      <c r="O134" s="80"/>
      <c r="P134" s="80"/>
      <c r="Q134" s="80"/>
      <c r="R134" s="80"/>
      <c r="S134" s="80"/>
      <c r="T134" s="80"/>
      <c r="U134" s="81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116</v>
      </c>
      <c r="AU134" s="19" t="s">
        <v>76</v>
      </c>
    </row>
    <row r="135" s="14" customFormat="1">
      <c r="A135" s="14"/>
      <c r="B135" s="221"/>
      <c r="C135" s="222"/>
      <c r="D135" s="212" t="s">
        <v>118</v>
      </c>
      <c r="E135" s="223" t="s">
        <v>17</v>
      </c>
      <c r="F135" s="224" t="s">
        <v>188</v>
      </c>
      <c r="G135" s="222"/>
      <c r="H135" s="223" t="s">
        <v>17</v>
      </c>
      <c r="I135" s="222"/>
      <c r="J135" s="222"/>
      <c r="K135" s="222"/>
      <c r="L135" s="225"/>
      <c r="M135" s="226"/>
      <c r="N135" s="227"/>
      <c r="O135" s="227"/>
      <c r="P135" s="227"/>
      <c r="Q135" s="227"/>
      <c r="R135" s="227"/>
      <c r="S135" s="227"/>
      <c r="T135" s="227"/>
      <c r="U135" s="228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29" t="s">
        <v>118</v>
      </c>
      <c r="AU135" s="229" t="s">
        <v>76</v>
      </c>
      <c r="AV135" s="14" t="s">
        <v>74</v>
      </c>
      <c r="AW135" s="14" t="s">
        <v>28</v>
      </c>
      <c r="AX135" s="14" t="s">
        <v>66</v>
      </c>
      <c r="AY135" s="229" t="s">
        <v>107</v>
      </c>
    </row>
    <row r="136" s="13" customFormat="1">
      <c r="A136" s="13"/>
      <c r="B136" s="210"/>
      <c r="C136" s="211"/>
      <c r="D136" s="212" t="s">
        <v>118</v>
      </c>
      <c r="E136" s="213" t="s">
        <v>17</v>
      </c>
      <c r="F136" s="214" t="s">
        <v>126</v>
      </c>
      <c r="G136" s="211"/>
      <c r="H136" s="215">
        <v>7</v>
      </c>
      <c r="I136" s="211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8"/>
      <c r="U136" s="219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0" t="s">
        <v>118</v>
      </c>
      <c r="AU136" s="220" t="s">
        <v>76</v>
      </c>
      <c r="AV136" s="13" t="s">
        <v>76</v>
      </c>
      <c r="AW136" s="13" t="s">
        <v>28</v>
      </c>
      <c r="AX136" s="13" t="s">
        <v>74</v>
      </c>
      <c r="AY136" s="220" t="s">
        <v>107</v>
      </c>
    </row>
    <row r="137" s="2" customFormat="1" ht="16.5" customHeight="1">
      <c r="A137" s="34"/>
      <c r="B137" s="35"/>
      <c r="C137" s="240" t="s">
        <v>189</v>
      </c>
      <c r="D137" s="240" t="s">
        <v>147</v>
      </c>
      <c r="E137" s="241" t="s">
        <v>190</v>
      </c>
      <c r="F137" s="242" t="s">
        <v>191</v>
      </c>
      <c r="G137" s="243" t="s">
        <v>122</v>
      </c>
      <c r="H137" s="244">
        <v>7.1399999999999997</v>
      </c>
      <c r="I137" s="245">
        <v>289</v>
      </c>
      <c r="J137" s="245">
        <f>ROUND(I137*H137,2)</f>
        <v>2063.46</v>
      </c>
      <c r="K137" s="242" t="s">
        <v>113</v>
      </c>
      <c r="L137" s="246"/>
      <c r="M137" s="247" t="s">
        <v>17</v>
      </c>
      <c r="N137" s="248" t="s">
        <v>39</v>
      </c>
      <c r="O137" s="202">
        <v>0</v>
      </c>
      <c r="P137" s="202">
        <f>O137*H137</f>
        <v>0</v>
      </c>
      <c r="Q137" s="202">
        <v>0.10199999999999999</v>
      </c>
      <c r="R137" s="202">
        <f>Q137*H137</f>
        <v>0.72827999999999993</v>
      </c>
      <c r="S137" s="202">
        <v>0</v>
      </c>
      <c r="T137" s="202">
        <f>S137*H137</f>
        <v>0</v>
      </c>
      <c r="U137" s="203" t="s">
        <v>17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151</v>
      </c>
      <c r="AT137" s="204" t="s">
        <v>147</v>
      </c>
      <c r="AU137" s="204" t="s">
        <v>76</v>
      </c>
      <c r="AY137" s="19" t="s">
        <v>107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2063.46</v>
      </c>
      <c r="BH137" s="205">
        <f>IF(N137="sníž. přenesená",J137,0)</f>
        <v>0</v>
      </c>
      <c r="BI137" s="205">
        <f>IF(N137="nulová",J137,0)</f>
        <v>0</v>
      </c>
      <c r="BJ137" s="19" t="s">
        <v>114</v>
      </c>
      <c r="BK137" s="205">
        <f>ROUND(I137*H137,2)</f>
        <v>2063.46</v>
      </c>
      <c r="BL137" s="19" t="s">
        <v>114</v>
      </c>
      <c r="BM137" s="204" t="s">
        <v>192</v>
      </c>
    </row>
    <row r="138" s="13" customFormat="1">
      <c r="A138" s="13"/>
      <c r="B138" s="210"/>
      <c r="C138" s="211"/>
      <c r="D138" s="212" t="s">
        <v>118</v>
      </c>
      <c r="E138" s="211"/>
      <c r="F138" s="214" t="s">
        <v>193</v>
      </c>
      <c r="G138" s="211"/>
      <c r="H138" s="215">
        <v>7.1399999999999997</v>
      </c>
      <c r="I138" s="211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8"/>
      <c r="U138" s="219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0" t="s">
        <v>118</v>
      </c>
      <c r="AU138" s="220" t="s">
        <v>76</v>
      </c>
      <c r="AV138" s="13" t="s">
        <v>76</v>
      </c>
      <c r="AW138" s="13" t="s">
        <v>4</v>
      </c>
      <c r="AX138" s="13" t="s">
        <v>74</v>
      </c>
      <c r="AY138" s="220" t="s">
        <v>107</v>
      </c>
    </row>
    <row r="139" s="2" customFormat="1" ht="33" customHeight="1">
      <c r="A139" s="34"/>
      <c r="B139" s="35"/>
      <c r="C139" s="194" t="s">
        <v>8</v>
      </c>
      <c r="D139" s="194" t="s">
        <v>109</v>
      </c>
      <c r="E139" s="195" t="s">
        <v>194</v>
      </c>
      <c r="F139" s="196" t="s">
        <v>195</v>
      </c>
      <c r="G139" s="197" t="s">
        <v>122</v>
      </c>
      <c r="H139" s="198">
        <v>7</v>
      </c>
      <c r="I139" s="199">
        <v>129</v>
      </c>
      <c r="J139" s="199">
        <f>ROUND(I139*H139,2)</f>
        <v>903</v>
      </c>
      <c r="K139" s="196" t="s">
        <v>113</v>
      </c>
      <c r="L139" s="40"/>
      <c r="M139" s="200" t="s">
        <v>17</v>
      </c>
      <c r="N139" s="201" t="s">
        <v>39</v>
      </c>
      <c r="O139" s="202">
        <v>0.186</v>
      </c>
      <c r="P139" s="202">
        <f>O139*H139</f>
        <v>1.3020000000000001</v>
      </c>
      <c r="Q139" s="202">
        <v>0.00060999999999999997</v>
      </c>
      <c r="R139" s="202">
        <f>Q139*H139</f>
        <v>0.0042699999999999995</v>
      </c>
      <c r="S139" s="202">
        <v>0</v>
      </c>
      <c r="T139" s="202">
        <f>S139*H139</f>
        <v>0</v>
      </c>
      <c r="U139" s="203" t="s">
        <v>17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114</v>
      </c>
      <c r="AT139" s="204" t="s">
        <v>109</v>
      </c>
      <c r="AU139" s="204" t="s">
        <v>76</v>
      </c>
      <c r="AY139" s="19" t="s">
        <v>107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903</v>
      </c>
      <c r="BH139" s="205">
        <f>IF(N139="sníž. přenesená",J139,0)</f>
        <v>0</v>
      </c>
      <c r="BI139" s="205">
        <f>IF(N139="nulová",J139,0)</f>
        <v>0</v>
      </c>
      <c r="BJ139" s="19" t="s">
        <v>114</v>
      </c>
      <c r="BK139" s="205">
        <f>ROUND(I139*H139,2)</f>
        <v>903</v>
      </c>
      <c r="BL139" s="19" t="s">
        <v>114</v>
      </c>
      <c r="BM139" s="204" t="s">
        <v>196</v>
      </c>
    </row>
    <row r="140" s="2" customFormat="1">
      <c r="A140" s="34"/>
      <c r="B140" s="35"/>
      <c r="C140" s="36"/>
      <c r="D140" s="206" t="s">
        <v>116</v>
      </c>
      <c r="E140" s="36"/>
      <c r="F140" s="207" t="s">
        <v>197</v>
      </c>
      <c r="G140" s="36"/>
      <c r="H140" s="36"/>
      <c r="I140" s="36"/>
      <c r="J140" s="36"/>
      <c r="K140" s="36"/>
      <c r="L140" s="40"/>
      <c r="M140" s="208"/>
      <c r="N140" s="209"/>
      <c r="O140" s="80"/>
      <c r="P140" s="80"/>
      <c r="Q140" s="80"/>
      <c r="R140" s="80"/>
      <c r="S140" s="80"/>
      <c r="T140" s="80"/>
      <c r="U140" s="81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116</v>
      </c>
      <c r="AU140" s="19" t="s">
        <v>76</v>
      </c>
    </row>
    <row r="141" s="14" customFormat="1">
      <c r="A141" s="14"/>
      <c r="B141" s="221"/>
      <c r="C141" s="222"/>
      <c r="D141" s="212" t="s">
        <v>118</v>
      </c>
      <c r="E141" s="223" t="s">
        <v>17</v>
      </c>
      <c r="F141" s="224" t="s">
        <v>198</v>
      </c>
      <c r="G141" s="222"/>
      <c r="H141" s="223" t="s">
        <v>17</v>
      </c>
      <c r="I141" s="222"/>
      <c r="J141" s="222"/>
      <c r="K141" s="222"/>
      <c r="L141" s="225"/>
      <c r="M141" s="226"/>
      <c r="N141" s="227"/>
      <c r="O141" s="227"/>
      <c r="P141" s="227"/>
      <c r="Q141" s="227"/>
      <c r="R141" s="227"/>
      <c r="S141" s="227"/>
      <c r="T141" s="227"/>
      <c r="U141" s="228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29" t="s">
        <v>118</v>
      </c>
      <c r="AU141" s="229" t="s">
        <v>76</v>
      </c>
      <c r="AV141" s="14" t="s">
        <v>74</v>
      </c>
      <c r="AW141" s="14" t="s">
        <v>28</v>
      </c>
      <c r="AX141" s="14" t="s">
        <v>66</v>
      </c>
      <c r="AY141" s="229" t="s">
        <v>107</v>
      </c>
    </row>
    <row r="142" s="14" customFormat="1">
      <c r="A142" s="14"/>
      <c r="B142" s="221"/>
      <c r="C142" s="222"/>
      <c r="D142" s="212" t="s">
        <v>118</v>
      </c>
      <c r="E142" s="223" t="s">
        <v>17</v>
      </c>
      <c r="F142" s="224" t="s">
        <v>199</v>
      </c>
      <c r="G142" s="222"/>
      <c r="H142" s="223" t="s">
        <v>17</v>
      </c>
      <c r="I142" s="222"/>
      <c r="J142" s="222"/>
      <c r="K142" s="222"/>
      <c r="L142" s="225"/>
      <c r="M142" s="226"/>
      <c r="N142" s="227"/>
      <c r="O142" s="227"/>
      <c r="P142" s="227"/>
      <c r="Q142" s="227"/>
      <c r="R142" s="227"/>
      <c r="S142" s="227"/>
      <c r="T142" s="227"/>
      <c r="U142" s="228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29" t="s">
        <v>118</v>
      </c>
      <c r="AU142" s="229" t="s">
        <v>76</v>
      </c>
      <c r="AV142" s="14" t="s">
        <v>74</v>
      </c>
      <c r="AW142" s="14" t="s">
        <v>28</v>
      </c>
      <c r="AX142" s="14" t="s">
        <v>66</v>
      </c>
      <c r="AY142" s="229" t="s">
        <v>107</v>
      </c>
    </row>
    <row r="143" s="13" customFormat="1">
      <c r="A143" s="13"/>
      <c r="B143" s="210"/>
      <c r="C143" s="211"/>
      <c r="D143" s="212" t="s">
        <v>118</v>
      </c>
      <c r="E143" s="213" t="s">
        <v>17</v>
      </c>
      <c r="F143" s="214" t="s">
        <v>200</v>
      </c>
      <c r="G143" s="211"/>
      <c r="H143" s="215">
        <v>7</v>
      </c>
      <c r="I143" s="211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8"/>
      <c r="U143" s="219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0" t="s">
        <v>118</v>
      </c>
      <c r="AU143" s="220" t="s">
        <v>76</v>
      </c>
      <c r="AV143" s="13" t="s">
        <v>76</v>
      </c>
      <c r="AW143" s="13" t="s">
        <v>28</v>
      </c>
      <c r="AX143" s="13" t="s">
        <v>74</v>
      </c>
      <c r="AY143" s="220" t="s">
        <v>107</v>
      </c>
    </row>
    <row r="144" s="2" customFormat="1" ht="33" customHeight="1">
      <c r="A144" s="34"/>
      <c r="B144" s="35"/>
      <c r="C144" s="194" t="s">
        <v>201</v>
      </c>
      <c r="D144" s="194" t="s">
        <v>109</v>
      </c>
      <c r="E144" s="195" t="s">
        <v>202</v>
      </c>
      <c r="F144" s="196" t="s">
        <v>203</v>
      </c>
      <c r="G144" s="197" t="s">
        <v>112</v>
      </c>
      <c r="H144" s="198">
        <v>8.9299999999999997</v>
      </c>
      <c r="I144" s="199">
        <v>89.900000000000006</v>
      </c>
      <c r="J144" s="199">
        <f>ROUND(I144*H144,2)</f>
        <v>802.80999999999995</v>
      </c>
      <c r="K144" s="196" t="s">
        <v>113</v>
      </c>
      <c r="L144" s="40"/>
      <c r="M144" s="200" t="s">
        <v>17</v>
      </c>
      <c r="N144" s="201" t="s">
        <v>39</v>
      </c>
      <c r="O144" s="202">
        <v>0.22</v>
      </c>
      <c r="P144" s="202">
        <f>O144*H144</f>
        <v>1.9645999999999999</v>
      </c>
      <c r="Q144" s="202">
        <v>0</v>
      </c>
      <c r="R144" s="202">
        <f>Q144*H144</f>
        <v>0</v>
      </c>
      <c r="S144" s="202">
        <v>0</v>
      </c>
      <c r="T144" s="202">
        <f>S144*H144</f>
        <v>0</v>
      </c>
      <c r="U144" s="203" t="s">
        <v>17</v>
      </c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114</v>
      </c>
      <c r="AT144" s="204" t="s">
        <v>109</v>
      </c>
      <c r="AU144" s="204" t="s">
        <v>76</v>
      </c>
      <c r="AY144" s="19" t="s">
        <v>107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802.80999999999995</v>
      </c>
      <c r="BH144" s="205">
        <f>IF(N144="sníž. přenesená",J144,0)</f>
        <v>0</v>
      </c>
      <c r="BI144" s="205">
        <f>IF(N144="nulová",J144,0)</f>
        <v>0</v>
      </c>
      <c r="BJ144" s="19" t="s">
        <v>114</v>
      </c>
      <c r="BK144" s="205">
        <f>ROUND(I144*H144,2)</f>
        <v>802.80999999999995</v>
      </c>
      <c r="BL144" s="19" t="s">
        <v>114</v>
      </c>
      <c r="BM144" s="204" t="s">
        <v>204</v>
      </c>
    </row>
    <row r="145" s="2" customFormat="1">
      <c r="A145" s="34"/>
      <c r="B145" s="35"/>
      <c r="C145" s="36"/>
      <c r="D145" s="206" t="s">
        <v>116</v>
      </c>
      <c r="E145" s="36"/>
      <c r="F145" s="207" t="s">
        <v>205</v>
      </c>
      <c r="G145" s="36"/>
      <c r="H145" s="36"/>
      <c r="I145" s="36"/>
      <c r="J145" s="36"/>
      <c r="K145" s="36"/>
      <c r="L145" s="40"/>
      <c r="M145" s="208"/>
      <c r="N145" s="209"/>
      <c r="O145" s="80"/>
      <c r="P145" s="80"/>
      <c r="Q145" s="80"/>
      <c r="R145" s="80"/>
      <c r="S145" s="80"/>
      <c r="T145" s="80"/>
      <c r="U145" s="81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116</v>
      </c>
      <c r="AU145" s="19" t="s">
        <v>76</v>
      </c>
    </row>
    <row r="146" s="13" customFormat="1">
      <c r="A146" s="13"/>
      <c r="B146" s="210"/>
      <c r="C146" s="211"/>
      <c r="D146" s="212" t="s">
        <v>118</v>
      </c>
      <c r="E146" s="213" t="s">
        <v>17</v>
      </c>
      <c r="F146" s="214" t="s">
        <v>119</v>
      </c>
      <c r="G146" s="211"/>
      <c r="H146" s="215">
        <v>8.9299999999999997</v>
      </c>
      <c r="I146" s="211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8"/>
      <c r="U146" s="219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0" t="s">
        <v>118</v>
      </c>
      <c r="AU146" s="220" t="s">
        <v>76</v>
      </c>
      <c r="AV146" s="13" t="s">
        <v>76</v>
      </c>
      <c r="AW146" s="13" t="s">
        <v>28</v>
      </c>
      <c r="AX146" s="13" t="s">
        <v>74</v>
      </c>
      <c r="AY146" s="220" t="s">
        <v>107</v>
      </c>
    </row>
    <row r="147" s="12" customFormat="1" ht="22.8" customHeight="1">
      <c r="A147" s="12"/>
      <c r="B147" s="179"/>
      <c r="C147" s="180"/>
      <c r="D147" s="181" t="s">
        <v>65</v>
      </c>
      <c r="E147" s="192" t="s">
        <v>206</v>
      </c>
      <c r="F147" s="192" t="s">
        <v>207</v>
      </c>
      <c r="G147" s="180"/>
      <c r="H147" s="180"/>
      <c r="I147" s="180"/>
      <c r="J147" s="193">
        <f>BK147</f>
        <v>5839.8099999999995</v>
      </c>
      <c r="K147" s="180"/>
      <c r="L147" s="184"/>
      <c r="M147" s="185"/>
      <c r="N147" s="186"/>
      <c r="O147" s="186"/>
      <c r="P147" s="187">
        <f>SUM(P148:P167)</f>
        <v>2.576654</v>
      </c>
      <c r="Q147" s="186"/>
      <c r="R147" s="187">
        <f>SUM(R148:R167)</f>
        <v>0</v>
      </c>
      <c r="S147" s="186"/>
      <c r="T147" s="187">
        <f>SUM(T148:T167)</f>
        <v>0</v>
      </c>
      <c r="U147" s="188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89" t="s">
        <v>74</v>
      </c>
      <c r="AT147" s="190" t="s">
        <v>65</v>
      </c>
      <c r="AU147" s="190" t="s">
        <v>74</v>
      </c>
      <c r="AY147" s="189" t="s">
        <v>107</v>
      </c>
      <c r="BK147" s="191">
        <f>SUM(BK148:BK167)</f>
        <v>5839.8099999999995</v>
      </c>
    </row>
    <row r="148" s="2" customFormat="1" ht="21.75" customHeight="1">
      <c r="A148" s="34"/>
      <c r="B148" s="35"/>
      <c r="C148" s="194" t="s">
        <v>208</v>
      </c>
      <c r="D148" s="194" t="s">
        <v>109</v>
      </c>
      <c r="E148" s="195" t="s">
        <v>209</v>
      </c>
      <c r="F148" s="196" t="s">
        <v>210</v>
      </c>
      <c r="G148" s="197" t="s">
        <v>211</v>
      </c>
      <c r="H148" s="198">
        <v>9.3019999999999996</v>
      </c>
      <c r="I148" s="199">
        <v>178</v>
      </c>
      <c r="J148" s="199">
        <f>ROUND(I148*H148,2)</f>
        <v>1655.76</v>
      </c>
      <c r="K148" s="196" t="s">
        <v>113</v>
      </c>
      <c r="L148" s="40"/>
      <c r="M148" s="200" t="s">
        <v>17</v>
      </c>
      <c r="N148" s="201" t="s">
        <v>39</v>
      </c>
      <c r="O148" s="202">
        <v>0.090999999999999998</v>
      </c>
      <c r="P148" s="202">
        <f>O148*H148</f>
        <v>0.84648199999999996</v>
      </c>
      <c r="Q148" s="202">
        <v>0</v>
      </c>
      <c r="R148" s="202">
        <f>Q148*H148</f>
        <v>0</v>
      </c>
      <c r="S148" s="202">
        <v>0</v>
      </c>
      <c r="T148" s="202">
        <f>S148*H148</f>
        <v>0</v>
      </c>
      <c r="U148" s="203" t="s">
        <v>17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114</v>
      </c>
      <c r="AT148" s="204" t="s">
        <v>109</v>
      </c>
      <c r="AU148" s="204" t="s">
        <v>76</v>
      </c>
      <c r="AY148" s="19" t="s">
        <v>107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1655.76</v>
      </c>
      <c r="BH148" s="205">
        <f>IF(N148="sníž. přenesená",J148,0)</f>
        <v>0</v>
      </c>
      <c r="BI148" s="205">
        <f>IF(N148="nulová",J148,0)</f>
        <v>0</v>
      </c>
      <c r="BJ148" s="19" t="s">
        <v>114</v>
      </c>
      <c r="BK148" s="205">
        <f>ROUND(I148*H148,2)</f>
        <v>1655.76</v>
      </c>
      <c r="BL148" s="19" t="s">
        <v>114</v>
      </c>
      <c r="BM148" s="204" t="s">
        <v>212</v>
      </c>
    </row>
    <row r="149" s="2" customFormat="1">
      <c r="A149" s="34"/>
      <c r="B149" s="35"/>
      <c r="C149" s="36"/>
      <c r="D149" s="206" t="s">
        <v>116</v>
      </c>
      <c r="E149" s="36"/>
      <c r="F149" s="207" t="s">
        <v>213</v>
      </c>
      <c r="G149" s="36"/>
      <c r="H149" s="36"/>
      <c r="I149" s="36"/>
      <c r="J149" s="36"/>
      <c r="K149" s="36"/>
      <c r="L149" s="40"/>
      <c r="M149" s="208"/>
      <c r="N149" s="209"/>
      <c r="O149" s="80"/>
      <c r="P149" s="80"/>
      <c r="Q149" s="80"/>
      <c r="R149" s="80"/>
      <c r="S149" s="80"/>
      <c r="T149" s="80"/>
      <c r="U149" s="81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116</v>
      </c>
      <c r="AU149" s="19" t="s">
        <v>76</v>
      </c>
    </row>
    <row r="150" s="14" customFormat="1">
      <c r="A150" s="14"/>
      <c r="B150" s="221"/>
      <c r="C150" s="222"/>
      <c r="D150" s="212" t="s">
        <v>118</v>
      </c>
      <c r="E150" s="223" t="s">
        <v>17</v>
      </c>
      <c r="F150" s="224" t="s">
        <v>214</v>
      </c>
      <c r="G150" s="222"/>
      <c r="H150" s="223" t="s">
        <v>17</v>
      </c>
      <c r="I150" s="222"/>
      <c r="J150" s="222"/>
      <c r="K150" s="222"/>
      <c r="L150" s="225"/>
      <c r="M150" s="226"/>
      <c r="N150" s="227"/>
      <c r="O150" s="227"/>
      <c r="P150" s="227"/>
      <c r="Q150" s="227"/>
      <c r="R150" s="227"/>
      <c r="S150" s="227"/>
      <c r="T150" s="227"/>
      <c r="U150" s="228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29" t="s">
        <v>118</v>
      </c>
      <c r="AU150" s="229" t="s">
        <v>76</v>
      </c>
      <c r="AV150" s="14" t="s">
        <v>74</v>
      </c>
      <c r="AW150" s="14" t="s">
        <v>28</v>
      </c>
      <c r="AX150" s="14" t="s">
        <v>66</v>
      </c>
      <c r="AY150" s="229" t="s">
        <v>107</v>
      </c>
    </row>
    <row r="151" s="13" customFormat="1">
      <c r="A151" s="13"/>
      <c r="B151" s="210"/>
      <c r="C151" s="211"/>
      <c r="D151" s="212" t="s">
        <v>118</v>
      </c>
      <c r="E151" s="213" t="s">
        <v>17</v>
      </c>
      <c r="F151" s="214" t="s">
        <v>215</v>
      </c>
      <c r="G151" s="211"/>
      <c r="H151" s="215">
        <v>1.4350000000000001</v>
      </c>
      <c r="I151" s="211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8"/>
      <c r="U151" s="219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0" t="s">
        <v>118</v>
      </c>
      <c r="AU151" s="220" t="s">
        <v>76</v>
      </c>
      <c r="AV151" s="13" t="s">
        <v>76</v>
      </c>
      <c r="AW151" s="13" t="s">
        <v>28</v>
      </c>
      <c r="AX151" s="13" t="s">
        <v>66</v>
      </c>
      <c r="AY151" s="220" t="s">
        <v>107</v>
      </c>
    </row>
    <row r="152" s="14" customFormat="1">
      <c r="A152" s="14"/>
      <c r="B152" s="221"/>
      <c r="C152" s="222"/>
      <c r="D152" s="212" t="s">
        <v>118</v>
      </c>
      <c r="E152" s="223" t="s">
        <v>17</v>
      </c>
      <c r="F152" s="224" t="s">
        <v>216</v>
      </c>
      <c r="G152" s="222"/>
      <c r="H152" s="223" t="s">
        <v>17</v>
      </c>
      <c r="I152" s="222"/>
      <c r="J152" s="222"/>
      <c r="K152" s="222"/>
      <c r="L152" s="225"/>
      <c r="M152" s="226"/>
      <c r="N152" s="227"/>
      <c r="O152" s="227"/>
      <c r="P152" s="227"/>
      <c r="Q152" s="227"/>
      <c r="R152" s="227"/>
      <c r="S152" s="227"/>
      <c r="T152" s="227"/>
      <c r="U152" s="228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29" t="s">
        <v>118</v>
      </c>
      <c r="AU152" s="229" t="s">
        <v>76</v>
      </c>
      <c r="AV152" s="14" t="s">
        <v>74</v>
      </c>
      <c r="AW152" s="14" t="s">
        <v>28</v>
      </c>
      <c r="AX152" s="14" t="s">
        <v>66</v>
      </c>
      <c r="AY152" s="229" t="s">
        <v>107</v>
      </c>
    </row>
    <row r="153" s="13" customFormat="1">
      <c r="A153" s="13"/>
      <c r="B153" s="210"/>
      <c r="C153" s="211"/>
      <c r="D153" s="212" t="s">
        <v>118</v>
      </c>
      <c r="E153" s="213" t="s">
        <v>17</v>
      </c>
      <c r="F153" s="214" t="s">
        <v>217</v>
      </c>
      <c r="G153" s="211"/>
      <c r="H153" s="215">
        <v>7.117</v>
      </c>
      <c r="I153" s="211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8"/>
      <c r="U153" s="219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0" t="s">
        <v>118</v>
      </c>
      <c r="AU153" s="220" t="s">
        <v>76</v>
      </c>
      <c r="AV153" s="13" t="s">
        <v>76</v>
      </c>
      <c r="AW153" s="13" t="s">
        <v>28</v>
      </c>
      <c r="AX153" s="13" t="s">
        <v>66</v>
      </c>
      <c r="AY153" s="220" t="s">
        <v>107</v>
      </c>
    </row>
    <row r="154" s="14" customFormat="1">
      <c r="A154" s="14"/>
      <c r="B154" s="221"/>
      <c r="C154" s="222"/>
      <c r="D154" s="212" t="s">
        <v>118</v>
      </c>
      <c r="E154" s="223" t="s">
        <v>17</v>
      </c>
      <c r="F154" s="224" t="s">
        <v>218</v>
      </c>
      <c r="G154" s="222"/>
      <c r="H154" s="223" t="s">
        <v>17</v>
      </c>
      <c r="I154" s="222"/>
      <c r="J154" s="222"/>
      <c r="K154" s="222"/>
      <c r="L154" s="225"/>
      <c r="M154" s="226"/>
      <c r="N154" s="227"/>
      <c r="O154" s="227"/>
      <c r="P154" s="227"/>
      <c r="Q154" s="227"/>
      <c r="R154" s="227"/>
      <c r="S154" s="227"/>
      <c r="T154" s="227"/>
      <c r="U154" s="228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29" t="s">
        <v>118</v>
      </c>
      <c r="AU154" s="229" t="s">
        <v>76</v>
      </c>
      <c r="AV154" s="14" t="s">
        <v>74</v>
      </c>
      <c r="AW154" s="14" t="s">
        <v>28</v>
      </c>
      <c r="AX154" s="14" t="s">
        <v>66</v>
      </c>
      <c r="AY154" s="229" t="s">
        <v>107</v>
      </c>
    </row>
    <row r="155" s="13" customFormat="1">
      <c r="A155" s="13"/>
      <c r="B155" s="210"/>
      <c r="C155" s="211"/>
      <c r="D155" s="212" t="s">
        <v>118</v>
      </c>
      <c r="E155" s="213" t="s">
        <v>17</v>
      </c>
      <c r="F155" s="214" t="s">
        <v>219</v>
      </c>
      <c r="G155" s="211"/>
      <c r="H155" s="215">
        <v>0.75</v>
      </c>
      <c r="I155" s="211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8"/>
      <c r="U155" s="219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0" t="s">
        <v>118</v>
      </c>
      <c r="AU155" s="220" t="s">
        <v>76</v>
      </c>
      <c r="AV155" s="13" t="s">
        <v>76</v>
      </c>
      <c r="AW155" s="13" t="s">
        <v>28</v>
      </c>
      <c r="AX155" s="13" t="s">
        <v>66</v>
      </c>
      <c r="AY155" s="220" t="s">
        <v>107</v>
      </c>
    </row>
    <row r="156" s="15" customFormat="1">
      <c r="A156" s="15"/>
      <c r="B156" s="230"/>
      <c r="C156" s="231"/>
      <c r="D156" s="212" t="s">
        <v>118</v>
      </c>
      <c r="E156" s="232" t="s">
        <v>17</v>
      </c>
      <c r="F156" s="233" t="s">
        <v>137</v>
      </c>
      <c r="G156" s="231"/>
      <c r="H156" s="234">
        <v>9.3019999999999996</v>
      </c>
      <c r="I156" s="231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7"/>
      <c r="U156" s="238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39" t="s">
        <v>118</v>
      </c>
      <c r="AU156" s="239" t="s">
        <v>76</v>
      </c>
      <c r="AV156" s="15" t="s">
        <v>114</v>
      </c>
      <c r="AW156" s="15" t="s">
        <v>28</v>
      </c>
      <c r="AX156" s="15" t="s">
        <v>74</v>
      </c>
      <c r="AY156" s="239" t="s">
        <v>107</v>
      </c>
    </row>
    <row r="157" s="2" customFormat="1" ht="16.5" customHeight="1">
      <c r="A157" s="34"/>
      <c r="B157" s="35"/>
      <c r="C157" s="194" t="s">
        <v>220</v>
      </c>
      <c r="D157" s="194" t="s">
        <v>109</v>
      </c>
      <c r="E157" s="195" t="s">
        <v>221</v>
      </c>
      <c r="F157" s="196" t="s">
        <v>222</v>
      </c>
      <c r="G157" s="197" t="s">
        <v>211</v>
      </c>
      <c r="H157" s="198">
        <v>83.718000000000004</v>
      </c>
      <c r="I157" s="199">
        <v>14.199999999999999</v>
      </c>
      <c r="J157" s="199">
        <f>ROUND(I157*H157,2)</f>
        <v>1188.8</v>
      </c>
      <c r="K157" s="196" t="s">
        <v>113</v>
      </c>
      <c r="L157" s="40"/>
      <c r="M157" s="200" t="s">
        <v>17</v>
      </c>
      <c r="N157" s="201" t="s">
        <v>39</v>
      </c>
      <c r="O157" s="202">
        <v>0.0030000000000000001</v>
      </c>
      <c r="P157" s="202">
        <f>O157*H157</f>
        <v>0.25115399999999999</v>
      </c>
      <c r="Q157" s="202">
        <v>0</v>
      </c>
      <c r="R157" s="202">
        <f>Q157*H157</f>
        <v>0</v>
      </c>
      <c r="S157" s="202">
        <v>0</v>
      </c>
      <c r="T157" s="202">
        <f>S157*H157</f>
        <v>0</v>
      </c>
      <c r="U157" s="203" t="s">
        <v>17</v>
      </c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114</v>
      </c>
      <c r="AT157" s="204" t="s">
        <v>109</v>
      </c>
      <c r="AU157" s="204" t="s">
        <v>76</v>
      </c>
      <c r="AY157" s="19" t="s">
        <v>107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1188.8</v>
      </c>
      <c r="BH157" s="205">
        <f>IF(N157="sníž. přenesená",J157,0)</f>
        <v>0</v>
      </c>
      <c r="BI157" s="205">
        <f>IF(N157="nulová",J157,0)</f>
        <v>0</v>
      </c>
      <c r="BJ157" s="19" t="s">
        <v>114</v>
      </c>
      <c r="BK157" s="205">
        <f>ROUND(I157*H157,2)</f>
        <v>1188.8</v>
      </c>
      <c r="BL157" s="19" t="s">
        <v>114</v>
      </c>
      <c r="BM157" s="204" t="s">
        <v>223</v>
      </c>
    </row>
    <row r="158" s="2" customFormat="1">
      <c r="A158" s="34"/>
      <c r="B158" s="35"/>
      <c r="C158" s="36"/>
      <c r="D158" s="206" t="s">
        <v>116</v>
      </c>
      <c r="E158" s="36"/>
      <c r="F158" s="207" t="s">
        <v>224</v>
      </c>
      <c r="G158" s="36"/>
      <c r="H158" s="36"/>
      <c r="I158" s="36"/>
      <c r="J158" s="36"/>
      <c r="K158" s="36"/>
      <c r="L158" s="40"/>
      <c r="M158" s="208"/>
      <c r="N158" s="209"/>
      <c r="O158" s="80"/>
      <c r="P158" s="80"/>
      <c r="Q158" s="80"/>
      <c r="R158" s="80"/>
      <c r="S158" s="80"/>
      <c r="T158" s="80"/>
      <c r="U158" s="81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116</v>
      </c>
      <c r="AU158" s="19" t="s">
        <v>76</v>
      </c>
    </row>
    <row r="159" s="14" customFormat="1">
      <c r="A159" s="14"/>
      <c r="B159" s="221"/>
      <c r="C159" s="222"/>
      <c r="D159" s="212" t="s">
        <v>118</v>
      </c>
      <c r="E159" s="223" t="s">
        <v>17</v>
      </c>
      <c r="F159" s="224" t="s">
        <v>225</v>
      </c>
      <c r="G159" s="222"/>
      <c r="H159" s="223" t="s">
        <v>17</v>
      </c>
      <c r="I159" s="222"/>
      <c r="J159" s="222"/>
      <c r="K159" s="222"/>
      <c r="L159" s="225"/>
      <c r="M159" s="226"/>
      <c r="N159" s="227"/>
      <c r="O159" s="227"/>
      <c r="P159" s="227"/>
      <c r="Q159" s="227"/>
      <c r="R159" s="227"/>
      <c r="S159" s="227"/>
      <c r="T159" s="227"/>
      <c r="U159" s="228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29" t="s">
        <v>118</v>
      </c>
      <c r="AU159" s="229" t="s">
        <v>76</v>
      </c>
      <c r="AV159" s="14" t="s">
        <v>74</v>
      </c>
      <c r="AW159" s="14" t="s">
        <v>28</v>
      </c>
      <c r="AX159" s="14" t="s">
        <v>66</v>
      </c>
      <c r="AY159" s="229" t="s">
        <v>107</v>
      </c>
    </row>
    <row r="160" s="13" customFormat="1">
      <c r="A160" s="13"/>
      <c r="B160" s="210"/>
      <c r="C160" s="211"/>
      <c r="D160" s="212" t="s">
        <v>118</v>
      </c>
      <c r="E160" s="213" t="s">
        <v>17</v>
      </c>
      <c r="F160" s="214" t="s">
        <v>226</v>
      </c>
      <c r="G160" s="211"/>
      <c r="H160" s="215">
        <v>83.718000000000004</v>
      </c>
      <c r="I160" s="211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8"/>
      <c r="U160" s="219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0" t="s">
        <v>118</v>
      </c>
      <c r="AU160" s="220" t="s">
        <v>76</v>
      </c>
      <c r="AV160" s="13" t="s">
        <v>76</v>
      </c>
      <c r="AW160" s="13" t="s">
        <v>28</v>
      </c>
      <c r="AX160" s="13" t="s">
        <v>74</v>
      </c>
      <c r="AY160" s="220" t="s">
        <v>107</v>
      </c>
    </row>
    <row r="161" s="2" customFormat="1" ht="24.15" customHeight="1">
      <c r="A161" s="34"/>
      <c r="B161" s="35"/>
      <c r="C161" s="194" t="s">
        <v>227</v>
      </c>
      <c r="D161" s="194" t="s">
        <v>109</v>
      </c>
      <c r="E161" s="195" t="s">
        <v>228</v>
      </c>
      <c r="F161" s="196" t="s">
        <v>229</v>
      </c>
      <c r="G161" s="197" t="s">
        <v>211</v>
      </c>
      <c r="H161" s="198">
        <v>9.3019999999999996</v>
      </c>
      <c r="I161" s="199">
        <v>143</v>
      </c>
      <c r="J161" s="199">
        <f>ROUND(I161*H161,2)</f>
        <v>1330.1900000000001</v>
      </c>
      <c r="K161" s="196" t="s">
        <v>230</v>
      </c>
      <c r="L161" s="40"/>
      <c r="M161" s="200" t="s">
        <v>17</v>
      </c>
      <c r="N161" s="201" t="s">
        <v>39</v>
      </c>
      <c r="O161" s="202">
        <v>0</v>
      </c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2">
        <f>S161*H161</f>
        <v>0</v>
      </c>
      <c r="U161" s="203" t="s">
        <v>17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114</v>
      </c>
      <c r="AT161" s="204" t="s">
        <v>109</v>
      </c>
      <c r="AU161" s="204" t="s">
        <v>76</v>
      </c>
      <c r="AY161" s="19" t="s">
        <v>107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1330.1900000000001</v>
      </c>
      <c r="BH161" s="205">
        <f>IF(N161="sníž. přenesená",J161,0)</f>
        <v>0</v>
      </c>
      <c r="BI161" s="205">
        <f>IF(N161="nulová",J161,0)</f>
        <v>0</v>
      </c>
      <c r="BJ161" s="19" t="s">
        <v>114</v>
      </c>
      <c r="BK161" s="205">
        <f>ROUND(I161*H161,2)</f>
        <v>1330.1900000000001</v>
      </c>
      <c r="BL161" s="19" t="s">
        <v>114</v>
      </c>
      <c r="BM161" s="204" t="s">
        <v>231</v>
      </c>
    </row>
    <row r="162" s="2" customFormat="1">
      <c r="A162" s="34"/>
      <c r="B162" s="35"/>
      <c r="C162" s="36"/>
      <c r="D162" s="206" t="s">
        <v>116</v>
      </c>
      <c r="E162" s="36"/>
      <c r="F162" s="207" t="s">
        <v>232</v>
      </c>
      <c r="G162" s="36"/>
      <c r="H162" s="36"/>
      <c r="I162" s="36"/>
      <c r="J162" s="36"/>
      <c r="K162" s="36"/>
      <c r="L162" s="40"/>
      <c r="M162" s="208"/>
      <c r="N162" s="209"/>
      <c r="O162" s="80"/>
      <c r="P162" s="80"/>
      <c r="Q162" s="80"/>
      <c r="R162" s="80"/>
      <c r="S162" s="80"/>
      <c r="T162" s="80"/>
      <c r="U162" s="81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116</v>
      </c>
      <c r="AU162" s="19" t="s">
        <v>76</v>
      </c>
    </row>
    <row r="163" s="13" customFormat="1">
      <c r="A163" s="13"/>
      <c r="B163" s="210"/>
      <c r="C163" s="211"/>
      <c r="D163" s="212" t="s">
        <v>118</v>
      </c>
      <c r="E163" s="213" t="s">
        <v>17</v>
      </c>
      <c r="F163" s="214" t="s">
        <v>233</v>
      </c>
      <c r="G163" s="211"/>
      <c r="H163" s="215">
        <v>9.3019999999999996</v>
      </c>
      <c r="I163" s="211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8"/>
      <c r="U163" s="219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0" t="s">
        <v>118</v>
      </c>
      <c r="AU163" s="220" t="s">
        <v>76</v>
      </c>
      <c r="AV163" s="13" t="s">
        <v>76</v>
      </c>
      <c r="AW163" s="13" t="s">
        <v>28</v>
      </c>
      <c r="AX163" s="13" t="s">
        <v>66</v>
      </c>
      <c r="AY163" s="220" t="s">
        <v>107</v>
      </c>
    </row>
    <row r="164" s="15" customFormat="1">
      <c r="A164" s="15"/>
      <c r="B164" s="230"/>
      <c r="C164" s="231"/>
      <c r="D164" s="212" t="s">
        <v>118</v>
      </c>
      <c r="E164" s="232" t="s">
        <v>17</v>
      </c>
      <c r="F164" s="233" t="s">
        <v>137</v>
      </c>
      <c r="G164" s="231"/>
      <c r="H164" s="234">
        <v>9.3019999999999996</v>
      </c>
      <c r="I164" s="231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7"/>
      <c r="U164" s="238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39" t="s">
        <v>118</v>
      </c>
      <c r="AU164" s="239" t="s">
        <v>76</v>
      </c>
      <c r="AV164" s="15" t="s">
        <v>114</v>
      </c>
      <c r="AW164" s="15" t="s">
        <v>28</v>
      </c>
      <c r="AX164" s="15" t="s">
        <v>74</v>
      </c>
      <c r="AY164" s="239" t="s">
        <v>107</v>
      </c>
    </row>
    <row r="165" s="2" customFormat="1" ht="16.5" customHeight="1">
      <c r="A165" s="34"/>
      <c r="B165" s="35"/>
      <c r="C165" s="194" t="s">
        <v>234</v>
      </c>
      <c r="D165" s="194" t="s">
        <v>109</v>
      </c>
      <c r="E165" s="195" t="s">
        <v>235</v>
      </c>
      <c r="F165" s="196" t="s">
        <v>236</v>
      </c>
      <c r="G165" s="197" t="s">
        <v>211</v>
      </c>
      <c r="H165" s="198">
        <v>9.3019999999999996</v>
      </c>
      <c r="I165" s="199">
        <v>179</v>
      </c>
      <c r="J165" s="199">
        <f>ROUND(I165*H165,2)</f>
        <v>1665.06</v>
      </c>
      <c r="K165" s="196" t="s">
        <v>113</v>
      </c>
      <c r="L165" s="40"/>
      <c r="M165" s="200" t="s">
        <v>17</v>
      </c>
      <c r="N165" s="201" t="s">
        <v>39</v>
      </c>
      <c r="O165" s="202">
        <v>0.159</v>
      </c>
      <c r="P165" s="202">
        <f>O165*H165</f>
        <v>1.4790179999999999</v>
      </c>
      <c r="Q165" s="202">
        <v>0</v>
      </c>
      <c r="R165" s="202">
        <f>Q165*H165</f>
        <v>0</v>
      </c>
      <c r="S165" s="202">
        <v>0</v>
      </c>
      <c r="T165" s="202">
        <f>S165*H165</f>
        <v>0</v>
      </c>
      <c r="U165" s="203" t="s">
        <v>17</v>
      </c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114</v>
      </c>
      <c r="AT165" s="204" t="s">
        <v>109</v>
      </c>
      <c r="AU165" s="204" t="s">
        <v>76</v>
      </c>
      <c r="AY165" s="19" t="s">
        <v>107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1665.06</v>
      </c>
      <c r="BH165" s="205">
        <f>IF(N165="sníž. přenesená",J165,0)</f>
        <v>0</v>
      </c>
      <c r="BI165" s="205">
        <f>IF(N165="nulová",J165,0)</f>
        <v>0</v>
      </c>
      <c r="BJ165" s="19" t="s">
        <v>114</v>
      </c>
      <c r="BK165" s="205">
        <f>ROUND(I165*H165,2)</f>
        <v>1665.06</v>
      </c>
      <c r="BL165" s="19" t="s">
        <v>114</v>
      </c>
      <c r="BM165" s="204" t="s">
        <v>237</v>
      </c>
    </row>
    <row r="166" s="2" customFormat="1">
      <c r="A166" s="34"/>
      <c r="B166" s="35"/>
      <c r="C166" s="36"/>
      <c r="D166" s="206" t="s">
        <v>116</v>
      </c>
      <c r="E166" s="36"/>
      <c r="F166" s="207" t="s">
        <v>238</v>
      </c>
      <c r="G166" s="36"/>
      <c r="H166" s="36"/>
      <c r="I166" s="36"/>
      <c r="J166" s="36"/>
      <c r="K166" s="36"/>
      <c r="L166" s="40"/>
      <c r="M166" s="208"/>
      <c r="N166" s="209"/>
      <c r="O166" s="80"/>
      <c r="P166" s="80"/>
      <c r="Q166" s="80"/>
      <c r="R166" s="80"/>
      <c r="S166" s="80"/>
      <c r="T166" s="80"/>
      <c r="U166" s="81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116</v>
      </c>
      <c r="AU166" s="19" t="s">
        <v>76</v>
      </c>
    </row>
    <row r="167" s="13" customFormat="1">
      <c r="A167" s="13"/>
      <c r="B167" s="210"/>
      <c r="C167" s="211"/>
      <c r="D167" s="212" t="s">
        <v>118</v>
      </c>
      <c r="E167" s="213" t="s">
        <v>17</v>
      </c>
      <c r="F167" s="214" t="s">
        <v>233</v>
      </c>
      <c r="G167" s="211"/>
      <c r="H167" s="215">
        <v>9.3019999999999996</v>
      </c>
      <c r="I167" s="211"/>
      <c r="J167" s="211"/>
      <c r="K167" s="211"/>
      <c r="L167" s="216"/>
      <c r="M167" s="249"/>
      <c r="N167" s="250"/>
      <c r="O167" s="250"/>
      <c r="P167" s="250"/>
      <c r="Q167" s="250"/>
      <c r="R167" s="250"/>
      <c r="S167" s="250"/>
      <c r="T167" s="250"/>
      <c r="U167" s="251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0" t="s">
        <v>118</v>
      </c>
      <c r="AU167" s="220" t="s">
        <v>76</v>
      </c>
      <c r="AV167" s="13" t="s">
        <v>76</v>
      </c>
      <c r="AW167" s="13" t="s">
        <v>28</v>
      </c>
      <c r="AX167" s="13" t="s">
        <v>74</v>
      </c>
      <c r="AY167" s="220" t="s">
        <v>107</v>
      </c>
    </row>
    <row r="168" s="2" customFormat="1" ht="6.96" customHeight="1">
      <c r="A168" s="34"/>
      <c r="B168" s="55"/>
      <c r="C168" s="56"/>
      <c r="D168" s="56"/>
      <c r="E168" s="56"/>
      <c r="F168" s="56"/>
      <c r="G168" s="56"/>
      <c r="H168" s="56"/>
      <c r="I168" s="56"/>
      <c r="J168" s="56"/>
      <c r="K168" s="56"/>
      <c r="L168" s="40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sheetProtection sheet="1" autoFilter="0" formatColumns="0" formatRows="0" objects="1" scenarios="1" spinCount="100000" saltValue="IyxrVYZVvBMzCOnQMbs3SbHpF36bFbv+gPNfxHk1m3mXDHIuLzvRHnApNhrQXNfIOCV8EJi+hS3kcYCHYkrUwA==" hashValue="VaKlYUVouVoTqU5mnDnhwOao0FTaHvMjK+xYqoiavv7CG896Wezhw18srz0R7y9uIJeZIGw9hfvCIbJl+2Wd+w==" algorithmName="SHA-512" password="CC35"/>
  <autoFilter ref="C85:K16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2/113106023"/>
    <hyperlink ref="F93" r:id="rId2" display="https://podminky.urs.cz/item/CS_URS_2025_02/113202111"/>
    <hyperlink ref="F97" r:id="rId3" display="https://podminky.urs.cz/item/CS_URS_2025_02/122211101"/>
    <hyperlink ref="F105" r:id="rId4" display="https://podminky.urs.cz/item/CS_URS_2025_02/181451164"/>
    <hyperlink ref="F116" r:id="rId5" display="https://podminky.urs.cz/item/CS_URS_2025_02/564871016"/>
    <hyperlink ref="F121" r:id="rId6" display="https://podminky.urs.cz/item/CS_URS_2025_02/564831011"/>
    <hyperlink ref="F125" r:id="rId7" display="https://podminky.urs.cz/item/CS_URS_2025_02/596211210"/>
    <hyperlink ref="F134" r:id="rId8" display="https://podminky.urs.cz/item/CS_URS_2025_02/916131213"/>
    <hyperlink ref="F140" r:id="rId9" display="https://podminky.urs.cz/item/CS_URS_2025_02/919732211"/>
    <hyperlink ref="F145" r:id="rId10" display="https://podminky.urs.cz/item/CS_URS_2025_02/979054451"/>
    <hyperlink ref="F149" r:id="rId11" display="https://podminky.urs.cz/item/CS_URS_2025_02/997006512"/>
    <hyperlink ref="F158" r:id="rId12" display="https://podminky.urs.cz/item/CS_URS_2025_02/997006519"/>
    <hyperlink ref="F162" r:id="rId13" display="https://podminky.urs.cz/item/CS_URS_2025_01/997013861"/>
    <hyperlink ref="F166" r:id="rId14" display="https://podminky.urs.cz/item/CS_URS_2025_02/9972216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2" customWidth="1"/>
    <col min="2" max="2" width="1.667969" style="252" customWidth="1"/>
    <col min="3" max="4" width="5" style="252" customWidth="1"/>
    <col min="5" max="5" width="11.66016" style="252" customWidth="1"/>
    <col min="6" max="6" width="9.160156" style="252" customWidth="1"/>
    <col min="7" max="7" width="5" style="252" customWidth="1"/>
    <col min="8" max="8" width="77.83203" style="252" customWidth="1"/>
    <col min="9" max="10" width="20" style="252" customWidth="1"/>
    <col min="11" max="11" width="1.667969" style="252" customWidth="1"/>
  </cols>
  <sheetData>
    <row r="1" s="1" customFormat="1" ht="37.5" customHeight="1"/>
    <row r="2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="16" customFormat="1" ht="45" customHeight="1">
      <c r="B3" s="256"/>
      <c r="C3" s="257" t="s">
        <v>239</v>
      </c>
      <c r="D3" s="257"/>
      <c r="E3" s="257"/>
      <c r="F3" s="257"/>
      <c r="G3" s="257"/>
      <c r="H3" s="257"/>
      <c r="I3" s="257"/>
      <c r="J3" s="257"/>
      <c r="K3" s="258"/>
    </row>
    <row r="4" s="1" customFormat="1" ht="25.5" customHeight="1">
      <c r="B4" s="259"/>
      <c r="C4" s="260" t="s">
        <v>240</v>
      </c>
      <c r="D4" s="260"/>
      <c r="E4" s="260"/>
      <c r="F4" s="260"/>
      <c r="G4" s="260"/>
      <c r="H4" s="260"/>
      <c r="I4" s="260"/>
      <c r="J4" s="260"/>
      <c r="K4" s="261"/>
    </row>
    <row r="5" s="1" customFormat="1" ht="5.25" customHeight="1">
      <c r="B5" s="259"/>
      <c r="C5" s="262"/>
      <c r="D5" s="262"/>
      <c r="E5" s="262"/>
      <c r="F5" s="262"/>
      <c r="G5" s="262"/>
      <c r="H5" s="262"/>
      <c r="I5" s="262"/>
      <c r="J5" s="262"/>
      <c r="K5" s="261"/>
    </row>
    <row r="6" s="1" customFormat="1" ht="15" customHeight="1">
      <c r="B6" s="259"/>
      <c r="C6" s="263" t="s">
        <v>241</v>
      </c>
      <c r="D6" s="263"/>
      <c r="E6" s="263"/>
      <c r="F6" s="263"/>
      <c r="G6" s="263"/>
      <c r="H6" s="263"/>
      <c r="I6" s="263"/>
      <c r="J6" s="263"/>
      <c r="K6" s="261"/>
    </row>
    <row r="7" s="1" customFormat="1" ht="15" customHeight="1">
      <c r="B7" s="264"/>
      <c r="C7" s="263" t="s">
        <v>242</v>
      </c>
      <c r="D7" s="263"/>
      <c r="E7" s="263"/>
      <c r="F7" s="263"/>
      <c r="G7" s="263"/>
      <c r="H7" s="263"/>
      <c r="I7" s="263"/>
      <c r="J7" s="263"/>
      <c r="K7" s="261"/>
    </row>
    <row r="8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="1" customFormat="1" ht="15" customHeight="1">
      <c r="B9" s="264"/>
      <c r="C9" s="263" t="s">
        <v>243</v>
      </c>
      <c r="D9" s="263"/>
      <c r="E9" s="263"/>
      <c r="F9" s="263"/>
      <c r="G9" s="263"/>
      <c r="H9" s="263"/>
      <c r="I9" s="263"/>
      <c r="J9" s="263"/>
      <c r="K9" s="261"/>
    </row>
    <row r="10" s="1" customFormat="1" ht="15" customHeight="1">
      <c r="B10" s="264"/>
      <c r="C10" s="263"/>
      <c r="D10" s="263" t="s">
        <v>244</v>
      </c>
      <c r="E10" s="263"/>
      <c r="F10" s="263"/>
      <c r="G10" s="263"/>
      <c r="H10" s="263"/>
      <c r="I10" s="263"/>
      <c r="J10" s="263"/>
      <c r="K10" s="261"/>
    </row>
    <row r="11" s="1" customFormat="1" ht="15" customHeight="1">
      <c r="B11" s="264"/>
      <c r="C11" s="265"/>
      <c r="D11" s="263" t="s">
        <v>245</v>
      </c>
      <c r="E11" s="263"/>
      <c r="F11" s="263"/>
      <c r="G11" s="263"/>
      <c r="H11" s="263"/>
      <c r="I11" s="263"/>
      <c r="J11" s="263"/>
      <c r="K11" s="261"/>
    </row>
    <row r="12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="1" customFormat="1" ht="15" customHeight="1">
      <c r="B13" s="264"/>
      <c r="C13" s="265"/>
      <c r="D13" s="266" t="s">
        <v>246</v>
      </c>
      <c r="E13" s="263"/>
      <c r="F13" s="263"/>
      <c r="G13" s="263"/>
      <c r="H13" s="263"/>
      <c r="I13" s="263"/>
      <c r="J13" s="263"/>
      <c r="K13" s="261"/>
    </row>
    <row r="14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="1" customFormat="1" ht="15" customHeight="1">
      <c r="B15" s="264"/>
      <c r="C15" s="265"/>
      <c r="D15" s="263" t="s">
        <v>247</v>
      </c>
      <c r="E15" s="263"/>
      <c r="F15" s="263"/>
      <c r="G15" s="263"/>
      <c r="H15" s="263"/>
      <c r="I15" s="263"/>
      <c r="J15" s="263"/>
      <c r="K15" s="261"/>
    </row>
    <row r="16" s="1" customFormat="1" ht="15" customHeight="1">
      <c r="B16" s="264"/>
      <c r="C16" s="265"/>
      <c r="D16" s="263" t="s">
        <v>248</v>
      </c>
      <c r="E16" s="263"/>
      <c r="F16" s="263"/>
      <c r="G16" s="263"/>
      <c r="H16" s="263"/>
      <c r="I16" s="263"/>
      <c r="J16" s="263"/>
      <c r="K16" s="261"/>
    </row>
    <row r="17" s="1" customFormat="1" ht="15" customHeight="1">
      <c r="B17" s="264"/>
      <c r="C17" s="265"/>
      <c r="D17" s="263" t="s">
        <v>249</v>
      </c>
      <c r="E17" s="263"/>
      <c r="F17" s="263"/>
      <c r="G17" s="263"/>
      <c r="H17" s="263"/>
      <c r="I17" s="263"/>
      <c r="J17" s="263"/>
      <c r="K17" s="261"/>
    </row>
    <row r="18" s="1" customFormat="1" ht="15" customHeight="1">
      <c r="B18" s="264"/>
      <c r="C18" s="265"/>
      <c r="D18" s="265"/>
      <c r="E18" s="267" t="s">
        <v>73</v>
      </c>
      <c r="F18" s="263" t="s">
        <v>250</v>
      </c>
      <c r="G18" s="263"/>
      <c r="H18" s="263"/>
      <c r="I18" s="263"/>
      <c r="J18" s="263"/>
      <c r="K18" s="261"/>
    </row>
    <row r="19" s="1" customFormat="1" ht="15" customHeight="1">
      <c r="B19" s="264"/>
      <c r="C19" s="265"/>
      <c r="D19" s="265"/>
      <c r="E19" s="267" t="s">
        <v>251</v>
      </c>
      <c r="F19" s="263" t="s">
        <v>252</v>
      </c>
      <c r="G19" s="263"/>
      <c r="H19" s="263"/>
      <c r="I19" s="263"/>
      <c r="J19" s="263"/>
      <c r="K19" s="261"/>
    </row>
    <row r="20" s="1" customFormat="1" ht="15" customHeight="1">
      <c r="B20" s="264"/>
      <c r="C20" s="265"/>
      <c r="D20" s="265"/>
      <c r="E20" s="267" t="s">
        <v>253</v>
      </c>
      <c r="F20" s="263" t="s">
        <v>254</v>
      </c>
      <c r="G20" s="263"/>
      <c r="H20" s="263"/>
      <c r="I20" s="263"/>
      <c r="J20" s="263"/>
      <c r="K20" s="261"/>
    </row>
    <row r="21" s="1" customFormat="1" ht="15" customHeight="1">
      <c r="B21" s="264"/>
      <c r="C21" s="265"/>
      <c r="D21" s="265"/>
      <c r="E21" s="267" t="s">
        <v>255</v>
      </c>
      <c r="F21" s="263" t="s">
        <v>256</v>
      </c>
      <c r="G21" s="263"/>
      <c r="H21" s="263"/>
      <c r="I21" s="263"/>
      <c r="J21" s="263"/>
      <c r="K21" s="261"/>
    </row>
    <row r="22" s="1" customFormat="1" ht="15" customHeight="1">
      <c r="B22" s="264"/>
      <c r="C22" s="265"/>
      <c r="D22" s="265"/>
      <c r="E22" s="267" t="s">
        <v>257</v>
      </c>
      <c r="F22" s="263" t="s">
        <v>258</v>
      </c>
      <c r="G22" s="263"/>
      <c r="H22" s="263"/>
      <c r="I22" s="263"/>
      <c r="J22" s="263"/>
      <c r="K22" s="261"/>
    </row>
    <row r="23" s="1" customFormat="1" ht="15" customHeight="1">
      <c r="B23" s="264"/>
      <c r="C23" s="265"/>
      <c r="D23" s="265"/>
      <c r="E23" s="267" t="s">
        <v>259</v>
      </c>
      <c r="F23" s="263" t="s">
        <v>260</v>
      </c>
      <c r="G23" s="263"/>
      <c r="H23" s="263"/>
      <c r="I23" s="263"/>
      <c r="J23" s="263"/>
      <c r="K23" s="261"/>
    </row>
    <row r="24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="1" customFormat="1" ht="15" customHeight="1">
      <c r="B25" s="264"/>
      <c r="C25" s="263" t="s">
        <v>261</v>
      </c>
      <c r="D25" s="263"/>
      <c r="E25" s="263"/>
      <c r="F25" s="263"/>
      <c r="G25" s="263"/>
      <c r="H25" s="263"/>
      <c r="I25" s="263"/>
      <c r="J25" s="263"/>
      <c r="K25" s="261"/>
    </row>
    <row r="26" s="1" customFormat="1" ht="15" customHeight="1">
      <c r="B26" s="264"/>
      <c r="C26" s="263" t="s">
        <v>262</v>
      </c>
      <c r="D26" s="263"/>
      <c r="E26" s="263"/>
      <c r="F26" s="263"/>
      <c r="G26" s="263"/>
      <c r="H26" s="263"/>
      <c r="I26" s="263"/>
      <c r="J26" s="263"/>
      <c r="K26" s="261"/>
    </row>
    <row r="27" s="1" customFormat="1" ht="15" customHeight="1">
      <c r="B27" s="264"/>
      <c r="C27" s="263"/>
      <c r="D27" s="263" t="s">
        <v>263</v>
      </c>
      <c r="E27" s="263"/>
      <c r="F27" s="263"/>
      <c r="G27" s="263"/>
      <c r="H27" s="263"/>
      <c r="I27" s="263"/>
      <c r="J27" s="263"/>
      <c r="K27" s="261"/>
    </row>
    <row r="28" s="1" customFormat="1" ht="15" customHeight="1">
      <c r="B28" s="264"/>
      <c r="C28" s="265"/>
      <c r="D28" s="263" t="s">
        <v>264</v>
      </c>
      <c r="E28" s="263"/>
      <c r="F28" s="263"/>
      <c r="G28" s="263"/>
      <c r="H28" s="263"/>
      <c r="I28" s="263"/>
      <c r="J28" s="263"/>
      <c r="K28" s="261"/>
    </row>
    <row r="29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="1" customFormat="1" ht="15" customHeight="1">
      <c r="B30" s="264"/>
      <c r="C30" s="265"/>
      <c r="D30" s="263" t="s">
        <v>265</v>
      </c>
      <c r="E30" s="263"/>
      <c r="F30" s="263"/>
      <c r="G30" s="263"/>
      <c r="H30" s="263"/>
      <c r="I30" s="263"/>
      <c r="J30" s="263"/>
      <c r="K30" s="261"/>
    </row>
    <row r="31" s="1" customFormat="1" ht="15" customHeight="1">
      <c r="B31" s="264"/>
      <c r="C31" s="265"/>
      <c r="D31" s="263" t="s">
        <v>266</v>
      </c>
      <c r="E31" s="263"/>
      <c r="F31" s="263"/>
      <c r="G31" s="263"/>
      <c r="H31" s="263"/>
      <c r="I31" s="263"/>
      <c r="J31" s="263"/>
      <c r="K31" s="261"/>
    </row>
    <row r="32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="1" customFormat="1" ht="15" customHeight="1">
      <c r="B33" s="264"/>
      <c r="C33" s="265"/>
      <c r="D33" s="263" t="s">
        <v>267</v>
      </c>
      <c r="E33" s="263"/>
      <c r="F33" s="263"/>
      <c r="G33" s="263"/>
      <c r="H33" s="263"/>
      <c r="I33" s="263"/>
      <c r="J33" s="263"/>
      <c r="K33" s="261"/>
    </row>
    <row r="34" s="1" customFormat="1" ht="15" customHeight="1">
      <c r="B34" s="264"/>
      <c r="C34" s="265"/>
      <c r="D34" s="263" t="s">
        <v>268</v>
      </c>
      <c r="E34" s="263"/>
      <c r="F34" s="263"/>
      <c r="G34" s="263"/>
      <c r="H34" s="263"/>
      <c r="I34" s="263"/>
      <c r="J34" s="263"/>
      <c r="K34" s="261"/>
    </row>
    <row r="35" s="1" customFormat="1" ht="15" customHeight="1">
      <c r="B35" s="264"/>
      <c r="C35" s="265"/>
      <c r="D35" s="263" t="s">
        <v>269</v>
      </c>
      <c r="E35" s="263"/>
      <c r="F35" s="263"/>
      <c r="G35" s="263"/>
      <c r="H35" s="263"/>
      <c r="I35" s="263"/>
      <c r="J35" s="263"/>
      <c r="K35" s="261"/>
    </row>
    <row r="36" s="1" customFormat="1" ht="15" customHeight="1">
      <c r="B36" s="264"/>
      <c r="C36" s="265"/>
      <c r="D36" s="263"/>
      <c r="E36" s="266" t="s">
        <v>92</v>
      </c>
      <c r="F36" s="263"/>
      <c r="G36" s="263" t="s">
        <v>270</v>
      </c>
      <c r="H36" s="263"/>
      <c r="I36" s="263"/>
      <c r="J36" s="263"/>
      <c r="K36" s="261"/>
    </row>
    <row r="37" s="1" customFormat="1" ht="30.75" customHeight="1">
      <c r="B37" s="264"/>
      <c r="C37" s="265"/>
      <c r="D37" s="263"/>
      <c r="E37" s="266" t="s">
        <v>271</v>
      </c>
      <c r="F37" s="263"/>
      <c r="G37" s="263" t="s">
        <v>272</v>
      </c>
      <c r="H37" s="263"/>
      <c r="I37" s="263"/>
      <c r="J37" s="263"/>
      <c r="K37" s="261"/>
    </row>
    <row r="38" s="1" customFormat="1" ht="15" customHeight="1">
      <c r="B38" s="264"/>
      <c r="C38" s="265"/>
      <c r="D38" s="263"/>
      <c r="E38" s="266" t="s">
        <v>47</v>
      </c>
      <c r="F38" s="263"/>
      <c r="G38" s="263" t="s">
        <v>273</v>
      </c>
      <c r="H38" s="263"/>
      <c r="I38" s="263"/>
      <c r="J38" s="263"/>
      <c r="K38" s="261"/>
    </row>
    <row r="39" s="1" customFormat="1" ht="15" customHeight="1">
      <c r="B39" s="264"/>
      <c r="C39" s="265"/>
      <c r="D39" s="263"/>
      <c r="E39" s="266" t="s">
        <v>48</v>
      </c>
      <c r="F39" s="263"/>
      <c r="G39" s="263" t="s">
        <v>274</v>
      </c>
      <c r="H39" s="263"/>
      <c r="I39" s="263"/>
      <c r="J39" s="263"/>
      <c r="K39" s="261"/>
    </row>
    <row r="40" s="1" customFormat="1" ht="15" customHeight="1">
      <c r="B40" s="264"/>
      <c r="C40" s="265"/>
      <c r="D40" s="263"/>
      <c r="E40" s="266" t="s">
        <v>93</v>
      </c>
      <c r="F40" s="263"/>
      <c r="G40" s="263" t="s">
        <v>275</v>
      </c>
      <c r="H40" s="263"/>
      <c r="I40" s="263"/>
      <c r="J40" s="263"/>
      <c r="K40" s="261"/>
    </row>
    <row r="41" s="1" customFormat="1" ht="15" customHeight="1">
      <c r="B41" s="264"/>
      <c r="C41" s="265"/>
      <c r="D41" s="263"/>
      <c r="E41" s="266" t="s">
        <v>94</v>
      </c>
      <c r="F41" s="263"/>
      <c r="G41" s="263" t="s">
        <v>276</v>
      </c>
      <c r="H41" s="263"/>
      <c r="I41" s="263"/>
      <c r="J41" s="263"/>
      <c r="K41" s="261"/>
    </row>
    <row r="42" s="1" customFormat="1" ht="15" customHeight="1">
      <c r="B42" s="264"/>
      <c r="C42" s="265"/>
      <c r="D42" s="263"/>
      <c r="E42" s="266" t="s">
        <v>277</v>
      </c>
      <c r="F42" s="263"/>
      <c r="G42" s="263" t="s">
        <v>278</v>
      </c>
      <c r="H42" s="263"/>
      <c r="I42" s="263"/>
      <c r="J42" s="263"/>
      <c r="K42" s="261"/>
    </row>
    <row r="43" s="1" customFormat="1" ht="15" customHeight="1">
      <c r="B43" s="264"/>
      <c r="C43" s="265"/>
      <c r="D43" s="263"/>
      <c r="E43" s="266"/>
      <c r="F43" s="263"/>
      <c r="G43" s="263" t="s">
        <v>279</v>
      </c>
      <c r="H43" s="263"/>
      <c r="I43" s="263"/>
      <c r="J43" s="263"/>
      <c r="K43" s="261"/>
    </row>
    <row r="44" s="1" customFormat="1" ht="15" customHeight="1">
      <c r="B44" s="264"/>
      <c r="C44" s="265"/>
      <c r="D44" s="263"/>
      <c r="E44" s="266" t="s">
        <v>280</v>
      </c>
      <c r="F44" s="263"/>
      <c r="G44" s="263" t="s">
        <v>281</v>
      </c>
      <c r="H44" s="263"/>
      <c r="I44" s="263"/>
      <c r="J44" s="263"/>
      <c r="K44" s="261"/>
    </row>
    <row r="45" s="1" customFormat="1" ht="15" customHeight="1">
      <c r="B45" s="264"/>
      <c r="C45" s="265"/>
      <c r="D45" s="263"/>
      <c r="E45" s="266" t="s">
        <v>96</v>
      </c>
      <c r="F45" s="263"/>
      <c r="G45" s="263" t="s">
        <v>282</v>
      </c>
      <c r="H45" s="263"/>
      <c r="I45" s="263"/>
      <c r="J45" s="263"/>
      <c r="K45" s="261"/>
    </row>
    <row r="46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="1" customFormat="1" ht="15" customHeight="1">
      <c r="B47" s="264"/>
      <c r="C47" s="265"/>
      <c r="D47" s="263" t="s">
        <v>283</v>
      </c>
      <c r="E47" s="263"/>
      <c r="F47" s="263"/>
      <c r="G47" s="263"/>
      <c r="H47" s="263"/>
      <c r="I47" s="263"/>
      <c r="J47" s="263"/>
      <c r="K47" s="261"/>
    </row>
    <row r="48" s="1" customFormat="1" ht="15" customHeight="1">
      <c r="B48" s="264"/>
      <c r="C48" s="265"/>
      <c r="D48" s="265"/>
      <c r="E48" s="263" t="s">
        <v>284</v>
      </c>
      <c r="F48" s="263"/>
      <c r="G48" s="263"/>
      <c r="H48" s="263"/>
      <c r="I48" s="263"/>
      <c r="J48" s="263"/>
      <c r="K48" s="261"/>
    </row>
    <row r="49" s="1" customFormat="1" ht="15" customHeight="1">
      <c r="B49" s="264"/>
      <c r="C49" s="265"/>
      <c r="D49" s="265"/>
      <c r="E49" s="263" t="s">
        <v>285</v>
      </c>
      <c r="F49" s="263"/>
      <c r="G49" s="263"/>
      <c r="H49" s="263"/>
      <c r="I49" s="263"/>
      <c r="J49" s="263"/>
      <c r="K49" s="261"/>
    </row>
    <row r="50" s="1" customFormat="1" ht="15" customHeight="1">
      <c r="B50" s="264"/>
      <c r="C50" s="265"/>
      <c r="D50" s="265"/>
      <c r="E50" s="263" t="s">
        <v>286</v>
      </c>
      <c r="F50" s="263"/>
      <c r="G50" s="263"/>
      <c r="H50" s="263"/>
      <c r="I50" s="263"/>
      <c r="J50" s="263"/>
      <c r="K50" s="261"/>
    </row>
    <row r="51" s="1" customFormat="1" ht="15" customHeight="1">
      <c r="B51" s="264"/>
      <c r="C51" s="265"/>
      <c r="D51" s="263" t="s">
        <v>287</v>
      </c>
      <c r="E51" s="263"/>
      <c r="F51" s="263"/>
      <c r="G51" s="263"/>
      <c r="H51" s="263"/>
      <c r="I51" s="263"/>
      <c r="J51" s="263"/>
      <c r="K51" s="261"/>
    </row>
    <row r="52" s="1" customFormat="1" ht="25.5" customHeight="1">
      <c r="B52" s="259"/>
      <c r="C52" s="260" t="s">
        <v>288</v>
      </c>
      <c r="D52" s="260"/>
      <c r="E52" s="260"/>
      <c r="F52" s="260"/>
      <c r="G52" s="260"/>
      <c r="H52" s="260"/>
      <c r="I52" s="260"/>
      <c r="J52" s="260"/>
      <c r="K52" s="261"/>
    </row>
    <row r="53" s="1" customFormat="1" ht="5.25" customHeight="1">
      <c r="B53" s="259"/>
      <c r="C53" s="262"/>
      <c r="D53" s="262"/>
      <c r="E53" s="262"/>
      <c r="F53" s="262"/>
      <c r="G53" s="262"/>
      <c r="H53" s="262"/>
      <c r="I53" s="262"/>
      <c r="J53" s="262"/>
      <c r="K53" s="261"/>
    </row>
    <row r="54" s="1" customFormat="1" ht="15" customHeight="1">
      <c r="B54" s="259"/>
      <c r="C54" s="263" t="s">
        <v>289</v>
      </c>
      <c r="D54" s="263"/>
      <c r="E54" s="263"/>
      <c r="F54" s="263"/>
      <c r="G54" s="263"/>
      <c r="H54" s="263"/>
      <c r="I54" s="263"/>
      <c r="J54" s="263"/>
      <c r="K54" s="261"/>
    </row>
    <row r="55" s="1" customFormat="1" ht="15" customHeight="1">
      <c r="B55" s="259"/>
      <c r="C55" s="263" t="s">
        <v>290</v>
      </c>
      <c r="D55" s="263"/>
      <c r="E55" s="263"/>
      <c r="F55" s="263"/>
      <c r="G55" s="263"/>
      <c r="H55" s="263"/>
      <c r="I55" s="263"/>
      <c r="J55" s="263"/>
      <c r="K55" s="261"/>
    </row>
    <row r="56" s="1" customFormat="1" ht="12.75" customHeight="1">
      <c r="B56" s="259"/>
      <c r="C56" s="263"/>
      <c r="D56" s="263"/>
      <c r="E56" s="263"/>
      <c r="F56" s="263"/>
      <c r="G56" s="263"/>
      <c r="H56" s="263"/>
      <c r="I56" s="263"/>
      <c r="J56" s="263"/>
      <c r="K56" s="261"/>
    </row>
    <row r="57" s="1" customFormat="1" ht="15" customHeight="1">
      <c r="B57" s="259"/>
      <c r="C57" s="263" t="s">
        <v>291</v>
      </c>
      <c r="D57" s="263"/>
      <c r="E57" s="263"/>
      <c r="F57" s="263"/>
      <c r="G57" s="263"/>
      <c r="H57" s="263"/>
      <c r="I57" s="263"/>
      <c r="J57" s="263"/>
      <c r="K57" s="261"/>
    </row>
    <row r="58" s="1" customFormat="1" ht="15" customHeight="1">
      <c r="B58" s="259"/>
      <c r="C58" s="265"/>
      <c r="D58" s="263" t="s">
        <v>292</v>
      </c>
      <c r="E58" s="263"/>
      <c r="F58" s="263"/>
      <c r="G58" s="263"/>
      <c r="H58" s="263"/>
      <c r="I58" s="263"/>
      <c r="J58" s="263"/>
      <c r="K58" s="261"/>
    </row>
    <row r="59" s="1" customFormat="1" ht="15" customHeight="1">
      <c r="B59" s="259"/>
      <c r="C59" s="265"/>
      <c r="D59" s="263" t="s">
        <v>293</v>
      </c>
      <c r="E59" s="263"/>
      <c r="F59" s="263"/>
      <c r="G59" s="263"/>
      <c r="H59" s="263"/>
      <c r="I59" s="263"/>
      <c r="J59" s="263"/>
      <c r="K59" s="261"/>
    </row>
    <row r="60" s="1" customFormat="1" ht="15" customHeight="1">
      <c r="B60" s="259"/>
      <c r="C60" s="265"/>
      <c r="D60" s="263" t="s">
        <v>294</v>
      </c>
      <c r="E60" s="263"/>
      <c r="F60" s="263"/>
      <c r="G60" s="263"/>
      <c r="H60" s="263"/>
      <c r="I60" s="263"/>
      <c r="J60" s="263"/>
      <c r="K60" s="261"/>
    </row>
    <row r="61" s="1" customFormat="1" ht="15" customHeight="1">
      <c r="B61" s="259"/>
      <c r="C61" s="265"/>
      <c r="D61" s="263" t="s">
        <v>295</v>
      </c>
      <c r="E61" s="263"/>
      <c r="F61" s="263"/>
      <c r="G61" s="263"/>
      <c r="H61" s="263"/>
      <c r="I61" s="263"/>
      <c r="J61" s="263"/>
      <c r="K61" s="261"/>
    </row>
    <row r="62" s="1" customFormat="1" ht="15" customHeight="1">
      <c r="B62" s="259"/>
      <c r="C62" s="265"/>
      <c r="D62" s="268" t="s">
        <v>296</v>
      </c>
      <c r="E62" s="268"/>
      <c r="F62" s="268"/>
      <c r="G62" s="268"/>
      <c r="H62" s="268"/>
      <c r="I62" s="268"/>
      <c r="J62" s="268"/>
      <c r="K62" s="261"/>
    </row>
    <row r="63" s="1" customFormat="1" ht="15" customHeight="1">
      <c r="B63" s="259"/>
      <c r="C63" s="265"/>
      <c r="D63" s="263" t="s">
        <v>297</v>
      </c>
      <c r="E63" s="263"/>
      <c r="F63" s="263"/>
      <c r="G63" s="263"/>
      <c r="H63" s="263"/>
      <c r="I63" s="263"/>
      <c r="J63" s="263"/>
      <c r="K63" s="261"/>
    </row>
    <row r="64" s="1" customFormat="1" ht="12.75" customHeight="1">
      <c r="B64" s="259"/>
      <c r="C64" s="265"/>
      <c r="D64" s="265"/>
      <c r="E64" s="269"/>
      <c r="F64" s="265"/>
      <c r="G64" s="265"/>
      <c r="H64" s="265"/>
      <c r="I64" s="265"/>
      <c r="J64" s="265"/>
      <c r="K64" s="261"/>
    </row>
    <row r="65" s="1" customFormat="1" ht="15" customHeight="1">
      <c r="B65" s="259"/>
      <c r="C65" s="265"/>
      <c r="D65" s="263" t="s">
        <v>298</v>
      </c>
      <c r="E65" s="263"/>
      <c r="F65" s="263"/>
      <c r="G65" s="263"/>
      <c r="H65" s="263"/>
      <c r="I65" s="263"/>
      <c r="J65" s="263"/>
      <c r="K65" s="261"/>
    </row>
    <row r="66" s="1" customFormat="1" ht="15" customHeight="1">
      <c r="B66" s="259"/>
      <c r="C66" s="265"/>
      <c r="D66" s="268" t="s">
        <v>299</v>
      </c>
      <c r="E66" s="268"/>
      <c r="F66" s="268"/>
      <c r="G66" s="268"/>
      <c r="H66" s="268"/>
      <c r="I66" s="268"/>
      <c r="J66" s="268"/>
      <c r="K66" s="261"/>
    </row>
    <row r="67" s="1" customFormat="1" ht="15" customHeight="1">
      <c r="B67" s="259"/>
      <c r="C67" s="265"/>
      <c r="D67" s="263" t="s">
        <v>300</v>
      </c>
      <c r="E67" s="263"/>
      <c r="F67" s="263"/>
      <c r="G67" s="263"/>
      <c r="H67" s="263"/>
      <c r="I67" s="263"/>
      <c r="J67" s="263"/>
      <c r="K67" s="261"/>
    </row>
    <row r="68" s="1" customFormat="1" ht="15" customHeight="1">
      <c r="B68" s="259"/>
      <c r="C68" s="265"/>
      <c r="D68" s="263" t="s">
        <v>301</v>
      </c>
      <c r="E68" s="263"/>
      <c r="F68" s="263"/>
      <c r="G68" s="263"/>
      <c r="H68" s="263"/>
      <c r="I68" s="263"/>
      <c r="J68" s="263"/>
      <c r="K68" s="261"/>
    </row>
    <row r="69" s="1" customFormat="1" ht="15" customHeight="1">
      <c r="B69" s="259"/>
      <c r="C69" s="265"/>
      <c r="D69" s="263" t="s">
        <v>302</v>
      </c>
      <c r="E69" s="263"/>
      <c r="F69" s="263"/>
      <c r="G69" s="263"/>
      <c r="H69" s="263"/>
      <c r="I69" s="263"/>
      <c r="J69" s="263"/>
      <c r="K69" s="261"/>
    </row>
    <row r="70" s="1" customFormat="1" ht="15" customHeight="1">
      <c r="B70" s="259"/>
      <c r="C70" s="265"/>
      <c r="D70" s="263" t="s">
        <v>303</v>
      </c>
      <c r="E70" s="263"/>
      <c r="F70" s="263"/>
      <c r="G70" s="263"/>
      <c r="H70" s="263"/>
      <c r="I70" s="263"/>
      <c r="J70" s="263"/>
      <c r="K70" s="261"/>
    </row>
    <row r="7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="1" customFormat="1" ht="45" customHeight="1">
      <c r="B75" s="278"/>
      <c r="C75" s="279" t="s">
        <v>304</v>
      </c>
      <c r="D75" s="279"/>
      <c r="E75" s="279"/>
      <c r="F75" s="279"/>
      <c r="G75" s="279"/>
      <c r="H75" s="279"/>
      <c r="I75" s="279"/>
      <c r="J75" s="279"/>
      <c r="K75" s="280"/>
    </row>
    <row r="76" s="1" customFormat="1" ht="17.25" customHeight="1">
      <c r="B76" s="278"/>
      <c r="C76" s="281" t="s">
        <v>305</v>
      </c>
      <c r="D76" s="281"/>
      <c r="E76" s="281"/>
      <c r="F76" s="281" t="s">
        <v>306</v>
      </c>
      <c r="G76" s="282"/>
      <c r="H76" s="281" t="s">
        <v>48</v>
      </c>
      <c r="I76" s="281" t="s">
        <v>51</v>
      </c>
      <c r="J76" s="281" t="s">
        <v>307</v>
      </c>
      <c r="K76" s="280"/>
    </row>
    <row r="77" s="1" customFormat="1" ht="17.25" customHeight="1">
      <c r="B77" s="278"/>
      <c r="C77" s="283" t="s">
        <v>308</v>
      </c>
      <c r="D77" s="283"/>
      <c r="E77" s="283"/>
      <c r="F77" s="284" t="s">
        <v>309</v>
      </c>
      <c r="G77" s="285"/>
      <c r="H77" s="283"/>
      <c r="I77" s="283"/>
      <c r="J77" s="283" t="s">
        <v>310</v>
      </c>
      <c r="K77" s="280"/>
    </row>
    <row r="78" s="1" customFormat="1" ht="5.25" customHeight="1">
      <c r="B78" s="278"/>
      <c r="C78" s="286"/>
      <c r="D78" s="286"/>
      <c r="E78" s="286"/>
      <c r="F78" s="286"/>
      <c r="G78" s="287"/>
      <c r="H78" s="286"/>
      <c r="I78" s="286"/>
      <c r="J78" s="286"/>
      <c r="K78" s="280"/>
    </row>
    <row r="79" s="1" customFormat="1" ht="15" customHeight="1">
      <c r="B79" s="278"/>
      <c r="C79" s="266" t="s">
        <v>47</v>
      </c>
      <c r="D79" s="288"/>
      <c r="E79" s="288"/>
      <c r="F79" s="289" t="s">
        <v>311</v>
      </c>
      <c r="G79" s="290"/>
      <c r="H79" s="266" t="s">
        <v>312</v>
      </c>
      <c r="I79" s="266" t="s">
        <v>313</v>
      </c>
      <c r="J79" s="266">
        <v>20</v>
      </c>
      <c r="K79" s="280"/>
    </row>
    <row r="80" s="1" customFormat="1" ht="15" customHeight="1">
      <c r="B80" s="278"/>
      <c r="C80" s="266" t="s">
        <v>314</v>
      </c>
      <c r="D80" s="266"/>
      <c r="E80" s="266"/>
      <c r="F80" s="289" t="s">
        <v>311</v>
      </c>
      <c r="G80" s="290"/>
      <c r="H80" s="266" t="s">
        <v>315</v>
      </c>
      <c r="I80" s="266" t="s">
        <v>313</v>
      </c>
      <c r="J80" s="266">
        <v>120</v>
      </c>
      <c r="K80" s="280"/>
    </row>
    <row r="81" s="1" customFormat="1" ht="15" customHeight="1">
      <c r="B81" s="291"/>
      <c r="C81" s="266" t="s">
        <v>316</v>
      </c>
      <c r="D81" s="266"/>
      <c r="E81" s="266"/>
      <c r="F81" s="289" t="s">
        <v>317</v>
      </c>
      <c r="G81" s="290"/>
      <c r="H81" s="266" t="s">
        <v>318</v>
      </c>
      <c r="I81" s="266" t="s">
        <v>313</v>
      </c>
      <c r="J81" s="266">
        <v>50</v>
      </c>
      <c r="K81" s="280"/>
    </row>
    <row r="82" s="1" customFormat="1" ht="15" customHeight="1">
      <c r="B82" s="291"/>
      <c r="C82" s="266" t="s">
        <v>319</v>
      </c>
      <c r="D82" s="266"/>
      <c r="E82" s="266"/>
      <c r="F82" s="289" t="s">
        <v>311</v>
      </c>
      <c r="G82" s="290"/>
      <c r="H82" s="266" t="s">
        <v>320</v>
      </c>
      <c r="I82" s="266" t="s">
        <v>321</v>
      </c>
      <c r="J82" s="266"/>
      <c r="K82" s="280"/>
    </row>
    <row r="83" s="1" customFormat="1" ht="15" customHeight="1">
      <c r="B83" s="291"/>
      <c r="C83" s="292" t="s">
        <v>322</v>
      </c>
      <c r="D83" s="292"/>
      <c r="E83" s="292"/>
      <c r="F83" s="293" t="s">
        <v>317</v>
      </c>
      <c r="G83" s="292"/>
      <c r="H83" s="292" t="s">
        <v>323</v>
      </c>
      <c r="I83" s="292" t="s">
        <v>313</v>
      </c>
      <c r="J83" s="292">
        <v>15</v>
      </c>
      <c r="K83" s="280"/>
    </row>
    <row r="84" s="1" customFormat="1" ht="15" customHeight="1">
      <c r="B84" s="291"/>
      <c r="C84" s="292" t="s">
        <v>324</v>
      </c>
      <c r="D84" s="292"/>
      <c r="E84" s="292"/>
      <c r="F84" s="293" t="s">
        <v>317</v>
      </c>
      <c r="G84" s="292"/>
      <c r="H84" s="292" t="s">
        <v>325</v>
      </c>
      <c r="I84" s="292" t="s">
        <v>313</v>
      </c>
      <c r="J84" s="292">
        <v>15</v>
      </c>
      <c r="K84" s="280"/>
    </row>
    <row r="85" s="1" customFormat="1" ht="15" customHeight="1">
      <c r="B85" s="291"/>
      <c r="C85" s="292" t="s">
        <v>326</v>
      </c>
      <c r="D85" s="292"/>
      <c r="E85" s="292"/>
      <c r="F85" s="293" t="s">
        <v>317</v>
      </c>
      <c r="G85" s="292"/>
      <c r="H85" s="292" t="s">
        <v>327</v>
      </c>
      <c r="I85" s="292" t="s">
        <v>313</v>
      </c>
      <c r="J85" s="292">
        <v>20</v>
      </c>
      <c r="K85" s="280"/>
    </row>
    <row r="86" s="1" customFormat="1" ht="15" customHeight="1">
      <c r="B86" s="291"/>
      <c r="C86" s="292" t="s">
        <v>328</v>
      </c>
      <c r="D86" s="292"/>
      <c r="E86" s="292"/>
      <c r="F86" s="293" t="s">
        <v>317</v>
      </c>
      <c r="G86" s="292"/>
      <c r="H86" s="292" t="s">
        <v>329</v>
      </c>
      <c r="I86" s="292" t="s">
        <v>313</v>
      </c>
      <c r="J86" s="292">
        <v>20</v>
      </c>
      <c r="K86" s="280"/>
    </row>
    <row r="87" s="1" customFormat="1" ht="15" customHeight="1">
      <c r="B87" s="291"/>
      <c r="C87" s="266" t="s">
        <v>330</v>
      </c>
      <c r="D87" s="266"/>
      <c r="E87" s="266"/>
      <c r="F87" s="289" t="s">
        <v>317</v>
      </c>
      <c r="G87" s="290"/>
      <c r="H87" s="266" t="s">
        <v>331</v>
      </c>
      <c r="I87" s="266" t="s">
        <v>313</v>
      </c>
      <c r="J87" s="266">
        <v>50</v>
      </c>
      <c r="K87" s="280"/>
    </row>
    <row r="88" s="1" customFormat="1" ht="15" customHeight="1">
      <c r="B88" s="291"/>
      <c r="C88" s="266" t="s">
        <v>332</v>
      </c>
      <c r="D88" s="266"/>
      <c r="E88" s="266"/>
      <c r="F88" s="289" t="s">
        <v>317</v>
      </c>
      <c r="G88" s="290"/>
      <c r="H88" s="266" t="s">
        <v>333</v>
      </c>
      <c r="I88" s="266" t="s">
        <v>313</v>
      </c>
      <c r="J88" s="266">
        <v>20</v>
      </c>
      <c r="K88" s="280"/>
    </row>
    <row r="89" s="1" customFormat="1" ht="15" customHeight="1">
      <c r="B89" s="291"/>
      <c r="C89" s="266" t="s">
        <v>334</v>
      </c>
      <c r="D89" s="266"/>
      <c r="E89" s="266"/>
      <c r="F89" s="289" t="s">
        <v>317</v>
      </c>
      <c r="G89" s="290"/>
      <c r="H89" s="266" t="s">
        <v>335</v>
      </c>
      <c r="I89" s="266" t="s">
        <v>313</v>
      </c>
      <c r="J89" s="266">
        <v>20</v>
      </c>
      <c r="K89" s="280"/>
    </row>
    <row r="90" s="1" customFormat="1" ht="15" customHeight="1">
      <c r="B90" s="291"/>
      <c r="C90" s="266" t="s">
        <v>336</v>
      </c>
      <c r="D90" s="266"/>
      <c r="E90" s="266"/>
      <c r="F90" s="289" t="s">
        <v>317</v>
      </c>
      <c r="G90" s="290"/>
      <c r="H90" s="266" t="s">
        <v>337</v>
      </c>
      <c r="I90" s="266" t="s">
        <v>313</v>
      </c>
      <c r="J90" s="266">
        <v>50</v>
      </c>
      <c r="K90" s="280"/>
    </row>
    <row r="91" s="1" customFormat="1" ht="15" customHeight="1">
      <c r="B91" s="291"/>
      <c r="C91" s="266" t="s">
        <v>338</v>
      </c>
      <c r="D91" s="266"/>
      <c r="E91" s="266"/>
      <c r="F91" s="289" t="s">
        <v>317</v>
      </c>
      <c r="G91" s="290"/>
      <c r="H91" s="266" t="s">
        <v>338</v>
      </c>
      <c r="I91" s="266" t="s">
        <v>313</v>
      </c>
      <c r="J91" s="266">
        <v>50</v>
      </c>
      <c r="K91" s="280"/>
    </row>
    <row r="92" s="1" customFormat="1" ht="15" customHeight="1">
      <c r="B92" s="291"/>
      <c r="C92" s="266" t="s">
        <v>339</v>
      </c>
      <c r="D92" s="266"/>
      <c r="E92" s="266"/>
      <c r="F92" s="289" t="s">
        <v>317</v>
      </c>
      <c r="G92" s="290"/>
      <c r="H92" s="266" t="s">
        <v>340</v>
      </c>
      <c r="I92" s="266" t="s">
        <v>313</v>
      </c>
      <c r="J92" s="266">
        <v>255</v>
      </c>
      <c r="K92" s="280"/>
    </row>
    <row r="93" s="1" customFormat="1" ht="15" customHeight="1">
      <c r="B93" s="291"/>
      <c r="C93" s="266" t="s">
        <v>341</v>
      </c>
      <c r="D93" s="266"/>
      <c r="E93" s="266"/>
      <c r="F93" s="289" t="s">
        <v>311</v>
      </c>
      <c r="G93" s="290"/>
      <c r="H93" s="266" t="s">
        <v>342</v>
      </c>
      <c r="I93" s="266" t="s">
        <v>343</v>
      </c>
      <c r="J93" s="266"/>
      <c r="K93" s="280"/>
    </row>
    <row r="94" s="1" customFormat="1" ht="15" customHeight="1">
      <c r="B94" s="291"/>
      <c r="C94" s="266" t="s">
        <v>344</v>
      </c>
      <c r="D94" s="266"/>
      <c r="E94" s="266"/>
      <c r="F94" s="289" t="s">
        <v>311</v>
      </c>
      <c r="G94" s="290"/>
      <c r="H94" s="266" t="s">
        <v>345</v>
      </c>
      <c r="I94" s="266" t="s">
        <v>346</v>
      </c>
      <c r="J94" s="266"/>
      <c r="K94" s="280"/>
    </row>
    <row r="95" s="1" customFormat="1" ht="15" customHeight="1">
      <c r="B95" s="291"/>
      <c r="C95" s="266" t="s">
        <v>347</v>
      </c>
      <c r="D95" s="266"/>
      <c r="E95" s="266"/>
      <c r="F95" s="289" t="s">
        <v>311</v>
      </c>
      <c r="G95" s="290"/>
      <c r="H95" s="266" t="s">
        <v>347</v>
      </c>
      <c r="I95" s="266" t="s">
        <v>346</v>
      </c>
      <c r="J95" s="266"/>
      <c r="K95" s="280"/>
    </row>
    <row r="96" s="1" customFormat="1" ht="15" customHeight="1">
      <c r="B96" s="291"/>
      <c r="C96" s="266" t="s">
        <v>32</v>
      </c>
      <c r="D96" s="266"/>
      <c r="E96" s="266"/>
      <c r="F96" s="289" t="s">
        <v>311</v>
      </c>
      <c r="G96" s="290"/>
      <c r="H96" s="266" t="s">
        <v>348</v>
      </c>
      <c r="I96" s="266" t="s">
        <v>346</v>
      </c>
      <c r="J96" s="266"/>
      <c r="K96" s="280"/>
    </row>
    <row r="97" s="1" customFormat="1" ht="15" customHeight="1">
      <c r="B97" s="291"/>
      <c r="C97" s="266" t="s">
        <v>42</v>
      </c>
      <c r="D97" s="266"/>
      <c r="E97" s="266"/>
      <c r="F97" s="289" t="s">
        <v>311</v>
      </c>
      <c r="G97" s="290"/>
      <c r="H97" s="266" t="s">
        <v>349</v>
      </c>
      <c r="I97" s="266" t="s">
        <v>346</v>
      </c>
      <c r="J97" s="266"/>
      <c r="K97" s="280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="1" customFormat="1" ht="45" customHeight="1">
      <c r="B102" s="278"/>
      <c r="C102" s="279" t="s">
        <v>350</v>
      </c>
      <c r="D102" s="279"/>
      <c r="E102" s="279"/>
      <c r="F102" s="279"/>
      <c r="G102" s="279"/>
      <c r="H102" s="279"/>
      <c r="I102" s="279"/>
      <c r="J102" s="279"/>
      <c r="K102" s="280"/>
    </row>
    <row r="103" s="1" customFormat="1" ht="17.25" customHeight="1">
      <c r="B103" s="278"/>
      <c r="C103" s="281" t="s">
        <v>305</v>
      </c>
      <c r="D103" s="281"/>
      <c r="E103" s="281"/>
      <c r="F103" s="281" t="s">
        <v>306</v>
      </c>
      <c r="G103" s="282"/>
      <c r="H103" s="281" t="s">
        <v>48</v>
      </c>
      <c r="I103" s="281" t="s">
        <v>51</v>
      </c>
      <c r="J103" s="281" t="s">
        <v>307</v>
      </c>
      <c r="K103" s="280"/>
    </row>
    <row r="104" s="1" customFormat="1" ht="17.25" customHeight="1">
      <c r="B104" s="278"/>
      <c r="C104" s="283" t="s">
        <v>308</v>
      </c>
      <c r="D104" s="283"/>
      <c r="E104" s="283"/>
      <c r="F104" s="284" t="s">
        <v>309</v>
      </c>
      <c r="G104" s="285"/>
      <c r="H104" s="283"/>
      <c r="I104" s="283"/>
      <c r="J104" s="283" t="s">
        <v>310</v>
      </c>
      <c r="K104" s="280"/>
    </row>
    <row r="105" s="1" customFormat="1" ht="5.25" customHeight="1">
      <c r="B105" s="278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="1" customFormat="1" ht="15" customHeight="1">
      <c r="B106" s="278"/>
      <c r="C106" s="266" t="s">
        <v>47</v>
      </c>
      <c r="D106" s="288"/>
      <c r="E106" s="288"/>
      <c r="F106" s="289" t="s">
        <v>311</v>
      </c>
      <c r="G106" s="266"/>
      <c r="H106" s="266" t="s">
        <v>351</v>
      </c>
      <c r="I106" s="266" t="s">
        <v>313</v>
      </c>
      <c r="J106" s="266">
        <v>20</v>
      </c>
      <c r="K106" s="280"/>
    </row>
    <row r="107" s="1" customFormat="1" ht="15" customHeight="1">
      <c r="B107" s="278"/>
      <c r="C107" s="266" t="s">
        <v>314</v>
      </c>
      <c r="D107" s="266"/>
      <c r="E107" s="266"/>
      <c r="F107" s="289" t="s">
        <v>311</v>
      </c>
      <c r="G107" s="266"/>
      <c r="H107" s="266" t="s">
        <v>351</v>
      </c>
      <c r="I107" s="266" t="s">
        <v>313</v>
      </c>
      <c r="J107" s="266">
        <v>120</v>
      </c>
      <c r="K107" s="280"/>
    </row>
    <row r="108" s="1" customFormat="1" ht="15" customHeight="1">
      <c r="B108" s="291"/>
      <c r="C108" s="266" t="s">
        <v>316</v>
      </c>
      <c r="D108" s="266"/>
      <c r="E108" s="266"/>
      <c r="F108" s="289" t="s">
        <v>317</v>
      </c>
      <c r="G108" s="266"/>
      <c r="H108" s="266" t="s">
        <v>351</v>
      </c>
      <c r="I108" s="266" t="s">
        <v>313</v>
      </c>
      <c r="J108" s="266">
        <v>50</v>
      </c>
      <c r="K108" s="280"/>
    </row>
    <row r="109" s="1" customFormat="1" ht="15" customHeight="1">
      <c r="B109" s="291"/>
      <c r="C109" s="266" t="s">
        <v>319</v>
      </c>
      <c r="D109" s="266"/>
      <c r="E109" s="266"/>
      <c r="F109" s="289" t="s">
        <v>311</v>
      </c>
      <c r="G109" s="266"/>
      <c r="H109" s="266" t="s">
        <v>351</v>
      </c>
      <c r="I109" s="266" t="s">
        <v>321</v>
      </c>
      <c r="J109" s="266"/>
      <c r="K109" s="280"/>
    </row>
    <row r="110" s="1" customFormat="1" ht="15" customHeight="1">
      <c r="B110" s="291"/>
      <c r="C110" s="266" t="s">
        <v>330</v>
      </c>
      <c r="D110" s="266"/>
      <c r="E110" s="266"/>
      <c r="F110" s="289" t="s">
        <v>317</v>
      </c>
      <c r="G110" s="266"/>
      <c r="H110" s="266" t="s">
        <v>351</v>
      </c>
      <c r="I110" s="266" t="s">
        <v>313</v>
      </c>
      <c r="J110" s="266">
        <v>50</v>
      </c>
      <c r="K110" s="280"/>
    </row>
    <row r="111" s="1" customFormat="1" ht="15" customHeight="1">
      <c r="B111" s="291"/>
      <c r="C111" s="266" t="s">
        <v>338</v>
      </c>
      <c r="D111" s="266"/>
      <c r="E111" s="266"/>
      <c r="F111" s="289" t="s">
        <v>317</v>
      </c>
      <c r="G111" s="266"/>
      <c r="H111" s="266" t="s">
        <v>351</v>
      </c>
      <c r="I111" s="266" t="s">
        <v>313</v>
      </c>
      <c r="J111" s="266">
        <v>50</v>
      </c>
      <c r="K111" s="280"/>
    </row>
    <row r="112" s="1" customFormat="1" ht="15" customHeight="1">
      <c r="B112" s="291"/>
      <c r="C112" s="266" t="s">
        <v>336</v>
      </c>
      <c r="D112" s="266"/>
      <c r="E112" s="266"/>
      <c r="F112" s="289" t="s">
        <v>317</v>
      </c>
      <c r="G112" s="266"/>
      <c r="H112" s="266" t="s">
        <v>351</v>
      </c>
      <c r="I112" s="266" t="s">
        <v>313</v>
      </c>
      <c r="J112" s="266">
        <v>50</v>
      </c>
      <c r="K112" s="280"/>
    </row>
    <row r="113" s="1" customFormat="1" ht="15" customHeight="1">
      <c r="B113" s="291"/>
      <c r="C113" s="266" t="s">
        <v>47</v>
      </c>
      <c r="D113" s="266"/>
      <c r="E113" s="266"/>
      <c r="F113" s="289" t="s">
        <v>311</v>
      </c>
      <c r="G113" s="266"/>
      <c r="H113" s="266" t="s">
        <v>352</v>
      </c>
      <c r="I113" s="266" t="s">
        <v>313</v>
      </c>
      <c r="J113" s="266">
        <v>20</v>
      </c>
      <c r="K113" s="280"/>
    </row>
    <row r="114" s="1" customFormat="1" ht="15" customHeight="1">
      <c r="B114" s="291"/>
      <c r="C114" s="266" t="s">
        <v>353</v>
      </c>
      <c r="D114" s="266"/>
      <c r="E114" s="266"/>
      <c r="F114" s="289" t="s">
        <v>311</v>
      </c>
      <c r="G114" s="266"/>
      <c r="H114" s="266" t="s">
        <v>354</v>
      </c>
      <c r="I114" s="266" t="s">
        <v>313</v>
      </c>
      <c r="J114" s="266">
        <v>120</v>
      </c>
      <c r="K114" s="280"/>
    </row>
    <row r="115" s="1" customFormat="1" ht="15" customHeight="1">
      <c r="B115" s="291"/>
      <c r="C115" s="266" t="s">
        <v>32</v>
      </c>
      <c r="D115" s="266"/>
      <c r="E115" s="266"/>
      <c r="F115" s="289" t="s">
        <v>311</v>
      </c>
      <c r="G115" s="266"/>
      <c r="H115" s="266" t="s">
        <v>355</v>
      </c>
      <c r="I115" s="266" t="s">
        <v>346</v>
      </c>
      <c r="J115" s="266"/>
      <c r="K115" s="280"/>
    </row>
    <row r="116" s="1" customFormat="1" ht="15" customHeight="1">
      <c r="B116" s="291"/>
      <c r="C116" s="266" t="s">
        <v>42</v>
      </c>
      <c r="D116" s="266"/>
      <c r="E116" s="266"/>
      <c r="F116" s="289" t="s">
        <v>311</v>
      </c>
      <c r="G116" s="266"/>
      <c r="H116" s="266" t="s">
        <v>356</v>
      </c>
      <c r="I116" s="266" t="s">
        <v>346</v>
      </c>
      <c r="J116" s="266"/>
      <c r="K116" s="280"/>
    </row>
    <row r="117" s="1" customFormat="1" ht="15" customHeight="1">
      <c r="B117" s="291"/>
      <c r="C117" s="266" t="s">
        <v>51</v>
      </c>
      <c r="D117" s="266"/>
      <c r="E117" s="266"/>
      <c r="F117" s="289" t="s">
        <v>311</v>
      </c>
      <c r="G117" s="266"/>
      <c r="H117" s="266" t="s">
        <v>357</v>
      </c>
      <c r="I117" s="266" t="s">
        <v>358</v>
      </c>
      <c r="J117" s="266"/>
      <c r="K117" s="280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57" t="s">
        <v>359</v>
      </c>
      <c r="D122" s="257"/>
      <c r="E122" s="257"/>
      <c r="F122" s="257"/>
      <c r="G122" s="257"/>
      <c r="H122" s="257"/>
      <c r="I122" s="257"/>
      <c r="J122" s="257"/>
      <c r="K122" s="308"/>
    </row>
    <row r="123" s="1" customFormat="1" ht="17.25" customHeight="1">
      <c r="B123" s="309"/>
      <c r="C123" s="281" t="s">
        <v>305</v>
      </c>
      <c r="D123" s="281"/>
      <c r="E123" s="281"/>
      <c r="F123" s="281" t="s">
        <v>306</v>
      </c>
      <c r="G123" s="282"/>
      <c r="H123" s="281" t="s">
        <v>48</v>
      </c>
      <c r="I123" s="281" t="s">
        <v>51</v>
      </c>
      <c r="J123" s="281" t="s">
        <v>307</v>
      </c>
      <c r="K123" s="310"/>
    </row>
    <row r="124" s="1" customFormat="1" ht="17.25" customHeight="1">
      <c r="B124" s="309"/>
      <c r="C124" s="283" t="s">
        <v>308</v>
      </c>
      <c r="D124" s="283"/>
      <c r="E124" s="283"/>
      <c r="F124" s="284" t="s">
        <v>309</v>
      </c>
      <c r="G124" s="285"/>
      <c r="H124" s="283"/>
      <c r="I124" s="283"/>
      <c r="J124" s="283" t="s">
        <v>310</v>
      </c>
      <c r="K124" s="310"/>
    </row>
    <row r="125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="1" customFormat="1" ht="15" customHeight="1">
      <c r="B126" s="311"/>
      <c r="C126" s="266" t="s">
        <v>314</v>
      </c>
      <c r="D126" s="288"/>
      <c r="E126" s="288"/>
      <c r="F126" s="289" t="s">
        <v>311</v>
      </c>
      <c r="G126" s="266"/>
      <c r="H126" s="266" t="s">
        <v>351</v>
      </c>
      <c r="I126" s="266" t="s">
        <v>313</v>
      </c>
      <c r="J126" s="266">
        <v>120</v>
      </c>
      <c r="K126" s="314"/>
    </row>
    <row r="127" s="1" customFormat="1" ht="15" customHeight="1">
      <c r="B127" s="311"/>
      <c r="C127" s="266" t="s">
        <v>360</v>
      </c>
      <c r="D127" s="266"/>
      <c r="E127" s="266"/>
      <c r="F127" s="289" t="s">
        <v>311</v>
      </c>
      <c r="G127" s="266"/>
      <c r="H127" s="266" t="s">
        <v>361</v>
      </c>
      <c r="I127" s="266" t="s">
        <v>313</v>
      </c>
      <c r="J127" s="266" t="s">
        <v>362</v>
      </c>
      <c r="K127" s="314"/>
    </row>
    <row r="128" s="1" customFormat="1" ht="15" customHeight="1">
      <c r="B128" s="311"/>
      <c r="C128" s="266" t="s">
        <v>259</v>
      </c>
      <c r="D128" s="266"/>
      <c r="E128" s="266"/>
      <c r="F128" s="289" t="s">
        <v>311</v>
      </c>
      <c r="G128" s="266"/>
      <c r="H128" s="266" t="s">
        <v>363</v>
      </c>
      <c r="I128" s="266" t="s">
        <v>313</v>
      </c>
      <c r="J128" s="266" t="s">
        <v>362</v>
      </c>
      <c r="K128" s="314"/>
    </row>
    <row r="129" s="1" customFormat="1" ht="15" customHeight="1">
      <c r="B129" s="311"/>
      <c r="C129" s="266" t="s">
        <v>322</v>
      </c>
      <c r="D129" s="266"/>
      <c r="E129" s="266"/>
      <c r="F129" s="289" t="s">
        <v>317</v>
      </c>
      <c r="G129" s="266"/>
      <c r="H129" s="266" t="s">
        <v>323</v>
      </c>
      <c r="I129" s="266" t="s">
        <v>313</v>
      </c>
      <c r="J129" s="266">
        <v>15</v>
      </c>
      <c r="K129" s="314"/>
    </row>
    <row r="130" s="1" customFormat="1" ht="15" customHeight="1">
      <c r="B130" s="311"/>
      <c r="C130" s="292" t="s">
        <v>324</v>
      </c>
      <c r="D130" s="292"/>
      <c r="E130" s="292"/>
      <c r="F130" s="293" t="s">
        <v>317</v>
      </c>
      <c r="G130" s="292"/>
      <c r="H130" s="292" t="s">
        <v>325</v>
      </c>
      <c r="I130" s="292" t="s">
        <v>313</v>
      </c>
      <c r="J130" s="292">
        <v>15</v>
      </c>
      <c r="K130" s="314"/>
    </row>
    <row r="131" s="1" customFormat="1" ht="15" customHeight="1">
      <c r="B131" s="311"/>
      <c r="C131" s="292" t="s">
        <v>326</v>
      </c>
      <c r="D131" s="292"/>
      <c r="E131" s="292"/>
      <c r="F131" s="293" t="s">
        <v>317</v>
      </c>
      <c r="G131" s="292"/>
      <c r="H131" s="292" t="s">
        <v>327</v>
      </c>
      <c r="I131" s="292" t="s">
        <v>313</v>
      </c>
      <c r="J131" s="292">
        <v>20</v>
      </c>
      <c r="K131" s="314"/>
    </row>
    <row r="132" s="1" customFormat="1" ht="15" customHeight="1">
      <c r="B132" s="311"/>
      <c r="C132" s="292" t="s">
        <v>328</v>
      </c>
      <c r="D132" s="292"/>
      <c r="E132" s="292"/>
      <c r="F132" s="293" t="s">
        <v>317</v>
      </c>
      <c r="G132" s="292"/>
      <c r="H132" s="292" t="s">
        <v>329</v>
      </c>
      <c r="I132" s="292" t="s">
        <v>313</v>
      </c>
      <c r="J132" s="292">
        <v>20</v>
      </c>
      <c r="K132" s="314"/>
    </row>
    <row r="133" s="1" customFormat="1" ht="15" customHeight="1">
      <c r="B133" s="311"/>
      <c r="C133" s="266" t="s">
        <v>316</v>
      </c>
      <c r="D133" s="266"/>
      <c r="E133" s="266"/>
      <c r="F133" s="289" t="s">
        <v>317</v>
      </c>
      <c r="G133" s="266"/>
      <c r="H133" s="266" t="s">
        <v>351</v>
      </c>
      <c r="I133" s="266" t="s">
        <v>313</v>
      </c>
      <c r="J133" s="266">
        <v>50</v>
      </c>
      <c r="K133" s="314"/>
    </row>
    <row r="134" s="1" customFormat="1" ht="15" customHeight="1">
      <c r="B134" s="311"/>
      <c r="C134" s="266" t="s">
        <v>330</v>
      </c>
      <c r="D134" s="266"/>
      <c r="E134" s="266"/>
      <c r="F134" s="289" t="s">
        <v>317</v>
      </c>
      <c r="G134" s="266"/>
      <c r="H134" s="266" t="s">
        <v>351</v>
      </c>
      <c r="I134" s="266" t="s">
        <v>313</v>
      </c>
      <c r="J134" s="266">
        <v>50</v>
      </c>
      <c r="K134" s="314"/>
    </row>
    <row r="135" s="1" customFormat="1" ht="15" customHeight="1">
      <c r="B135" s="311"/>
      <c r="C135" s="266" t="s">
        <v>336</v>
      </c>
      <c r="D135" s="266"/>
      <c r="E135" s="266"/>
      <c r="F135" s="289" t="s">
        <v>317</v>
      </c>
      <c r="G135" s="266"/>
      <c r="H135" s="266" t="s">
        <v>351</v>
      </c>
      <c r="I135" s="266" t="s">
        <v>313</v>
      </c>
      <c r="J135" s="266">
        <v>50</v>
      </c>
      <c r="K135" s="314"/>
    </row>
    <row r="136" s="1" customFormat="1" ht="15" customHeight="1">
      <c r="B136" s="311"/>
      <c r="C136" s="266" t="s">
        <v>338</v>
      </c>
      <c r="D136" s="266"/>
      <c r="E136" s="266"/>
      <c r="F136" s="289" t="s">
        <v>317</v>
      </c>
      <c r="G136" s="266"/>
      <c r="H136" s="266" t="s">
        <v>351</v>
      </c>
      <c r="I136" s="266" t="s">
        <v>313</v>
      </c>
      <c r="J136" s="266">
        <v>50</v>
      </c>
      <c r="K136" s="314"/>
    </row>
    <row r="137" s="1" customFormat="1" ht="15" customHeight="1">
      <c r="B137" s="311"/>
      <c r="C137" s="266" t="s">
        <v>339</v>
      </c>
      <c r="D137" s="266"/>
      <c r="E137" s="266"/>
      <c r="F137" s="289" t="s">
        <v>317</v>
      </c>
      <c r="G137" s="266"/>
      <c r="H137" s="266" t="s">
        <v>364</v>
      </c>
      <c r="I137" s="266" t="s">
        <v>313</v>
      </c>
      <c r="J137" s="266">
        <v>255</v>
      </c>
      <c r="K137" s="314"/>
    </row>
    <row r="138" s="1" customFormat="1" ht="15" customHeight="1">
      <c r="B138" s="311"/>
      <c r="C138" s="266" t="s">
        <v>341</v>
      </c>
      <c r="D138" s="266"/>
      <c r="E138" s="266"/>
      <c r="F138" s="289" t="s">
        <v>311</v>
      </c>
      <c r="G138" s="266"/>
      <c r="H138" s="266" t="s">
        <v>365</v>
      </c>
      <c r="I138" s="266" t="s">
        <v>343</v>
      </c>
      <c r="J138" s="266"/>
      <c r="K138" s="314"/>
    </row>
    <row r="139" s="1" customFormat="1" ht="15" customHeight="1">
      <c r="B139" s="311"/>
      <c r="C139" s="266" t="s">
        <v>344</v>
      </c>
      <c r="D139" s="266"/>
      <c r="E139" s="266"/>
      <c r="F139" s="289" t="s">
        <v>311</v>
      </c>
      <c r="G139" s="266"/>
      <c r="H139" s="266" t="s">
        <v>366</v>
      </c>
      <c r="I139" s="266" t="s">
        <v>346</v>
      </c>
      <c r="J139" s="266"/>
      <c r="K139" s="314"/>
    </row>
    <row r="140" s="1" customFormat="1" ht="15" customHeight="1">
      <c r="B140" s="311"/>
      <c r="C140" s="266" t="s">
        <v>347</v>
      </c>
      <c r="D140" s="266"/>
      <c r="E140" s="266"/>
      <c r="F140" s="289" t="s">
        <v>311</v>
      </c>
      <c r="G140" s="266"/>
      <c r="H140" s="266" t="s">
        <v>347</v>
      </c>
      <c r="I140" s="266" t="s">
        <v>346</v>
      </c>
      <c r="J140" s="266"/>
      <c r="K140" s="314"/>
    </row>
    <row r="141" s="1" customFormat="1" ht="15" customHeight="1">
      <c r="B141" s="311"/>
      <c r="C141" s="266" t="s">
        <v>32</v>
      </c>
      <c r="D141" s="266"/>
      <c r="E141" s="266"/>
      <c r="F141" s="289" t="s">
        <v>311</v>
      </c>
      <c r="G141" s="266"/>
      <c r="H141" s="266" t="s">
        <v>367</v>
      </c>
      <c r="I141" s="266" t="s">
        <v>346</v>
      </c>
      <c r="J141" s="266"/>
      <c r="K141" s="314"/>
    </row>
    <row r="142" s="1" customFormat="1" ht="15" customHeight="1">
      <c r="B142" s="311"/>
      <c r="C142" s="266" t="s">
        <v>368</v>
      </c>
      <c r="D142" s="266"/>
      <c r="E142" s="266"/>
      <c r="F142" s="289" t="s">
        <v>311</v>
      </c>
      <c r="G142" s="266"/>
      <c r="H142" s="266" t="s">
        <v>369</v>
      </c>
      <c r="I142" s="266" t="s">
        <v>346</v>
      </c>
      <c r="J142" s="266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="1" customFormat="1" ht="45" customHeight="1">
      <c r="B147" s="278"/>
      <c r="C147" s="279" t="s">
        <v>370</v>
      </c>
      <c r="D147" s="279"/>
      <c r="E147" s="279"/>
      <c r="F147" s="279"/>
      <c r="G147" s="279"/>
      <c r="H147" s="279"/>
      <c r="I147" s="279"/>
      <c r="J147" s="279"/>
      <c r="K147" s="280"/>
    </row>
    <row r="148" s="1" customFormat="1" ht="17.25" customHeight="1">
      <c r="B148" s="278"/>
      <c r="C148" s="281" t="s">
        <v>305</v>
      </c>
      <c r="D148" s="281"/>
      <c r="E148" s="281"/>
      <c r="F148" s="281" t="s">
        <v>306</v>
      </c>
      <c r="G148" s="282"/>
      <c r="H148" s="281" t="s">
        <v>48</v>
      </c>
      <c r="I148" s="281" t="s">
        <v>51</v>
      </c>
      <c r="J148" s="281" t="s">
        <v>307</v>
      </c>
      <c r="K148" s="280"/>
    </row>
    <row r="149" s="1" customFormat="1" ht="17.25" customHeight="1">
      <c r="B149" s="278"/>
      <c r="C149" s="283" t="s">
        <v>308</v>
      </c>
      <c r="D149" s="283"/>
      <c r="E149" s="283"/>
      <c r="F149" s="284" t="s">
        <v>309</v>
      </c>
      <c r="G149" s="285"/>
      <c r="H149" s="283"/>
      <c r="I149" s="283"/>
      <c r="J149" s="283" t="s">
        <v>310</v>
      </c>
      <c r="K149" s="280"/>
    </row>
    <row r="150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="1" customFormat="1" ht="15" customHeight="1">
      <c r="B151" s="291"/>
      <c r="C151" s="318" t="s">
        <v>314</v>
      </c>
      <c r="D151" s="266"/>
      <c r="E151" s="266"/>
      <c r="F151" s="319" t="s">
        <v>311</v>
      </c>
      <c r="G151" s="266"/>
      <c r="H151" s="318" t="s">
        <v>351</v>
      </c>
      <c r="I151" s="318" t="s">
        <v>313</v>
      </c>
      <c r="J151" s="318">
        <v>120</v>
      </c>
      <c r="K151" s="314"/>
    </row>
    <row r="152" s="1" customFormat="1" ht="15" customHeight="1">
      <c r="B152" s="291"/>
      <c r="C152" s="318" t="s">
        <v>360</v>
      </c>
      <c r="D152" s="266"/>
      <c r="E152" s="266"/>
      <c r="F152" s="319" t="s">
        <v>311</v>
      </c>
      <c r="G152" s="266"/>
      <c r="H152" s="318" t="s">
        <v>371</v>
      </c>
      <c r="I152" s="318" t="s">
        <v>313</v>
      </c>
      <c r="J152" s="318" t="s">
        <v>362</v>
      </c>
      <c r="K152" s="314"/>
    </row>
    <row r="153" s="1" customFormat="1" ht="15" customHeight="1">
      <c r="B153" s="291"/>
      <c r="C153" s="318" t="s">
        <v>259</v>
      </c>
      <c r="D153" s="266"/>
      <c r="E153" s="266"/>
      <c r="F153" s="319" t="s">
        <v>311</v>
      </c>
      <c r="G153" s="266"/>
      <c r="H153" s="318" t="s">
        <v>372</v>
      </c>
      <c r="I153" s="318" t="s">
        <v>313</v>
      </c>
      <c r="J153" s="318" t="s">
        <v>362</v>
      </c>
      <c r="K153" s="314"/>
    </row>
    <row r="154" s="1" customFormat="1" ht="15" customHeight="1">
      <c r="B154" s="291"/>
      <c r="C154" s="318" t="s">
        <v>316</v>
      </c>
      <c r="D154" s="266"/>
      <c r="E154" s="266"/>
      <c r="F154" s="319" t="s">
        <v>317</v>
      </c>
      <c r="G154" s="266"/>
      <c r="H154" s="318" t="s">
        <v>351</v>
      </c>
      <c r="I154" s="318" t="s">
        <v>313</v>
      </c>
      <c r="J154" s="318">
        <v>50</v>
      </c>
      <c r="K154" s="314"/>
    </row>
    <row r="155" s="1" customFormat="1" ht="15" customHeight="1">
      <c r="B155" s="291"/>
      <c r="C155" s="318" t="s">
        <v>319</v>
      </c>
      <c r="D155" s="266"/>
      <c r="E155" s="266"/>
      <c r="F155" s="319" t="s">
        <v>311</v>
      </c>
      <c r="G155" s="266"/>
      <c r="H155" s="318" t="s">
        <v>351</v>
      </c>
      <c r="I155" s="318" t="s">
        <v>321</v>
      </c>
      <c r="J155" s="318"/>
      <c r="K155" s="314"/>
    </row>
    <row r="156" s="1" customFormat="1" ht="15" customHeight="1">
      <c r="B156" s="291"/>
      <c r="C156" s="318" t="s">
        <v>330</v>
      </c>
      <c r="D156" s="266"/>
      <c r="E156" s="266"/>
      <c r="F156" s="319" t="s">
        <v>317</v>
      </c>
      <c r="G156" s="266"/>
      <c r="H156" s="318" t="s">
        <v>351</v>
      </c>
      <c r="I156" s="318" t="s">
        <v>313</v>
      </c>
      <c r="J156" s="318">
        <v>50</v>
      </c>
      <c r="K156" s="314"/>
    </row>
    <row r="157" s="1" customFormat="1" ht="15" customHeight="1">
      <c r="B157" s="291"/>
      <c r="C157" s="318" t="s">
        <v>338</v>
      </c>
      <c r="D157" s="266"/>
      <c r="E157" s="266"/>
      <c r="F157" s="319" t="s">
        <v>317</v>
      </c>
      <c r="G157" s="266"/>
      <c r="H157" s="318" t="s">
        <v>351</v>
      </c>
      <c r="I157" s="318" t="s">
        <v>313</v>
      </c>
      <c r="J157" s="318">
        <v>50</v>
      </c>
      <c r="K157" s="314"/>
    </row>
    <row r="158" s="1" customFormat="1" ht="15" customHeight="1">
      <c r="B158" s="291"/>
      <c r="C158" s="318" t="s">
        <v>336</v>
      </c>
      <c r="D158" s="266"/>
      <c r="E158" s="266"/>
      <c r="F158" s="319" t="s">
        <v>317</v>
      </c>
      <c r="G158" s="266"/>
      <c r="H158" s="318" t="s">
        <v>351</v>
      </c>
      <c r="I158" s="318" t="s">
        <v>313</v>
      </c>
      <c r="J158" s="318">
        <v>50</v>
      </c>
      <c r="K158" s="314"/>
    </row>
    <row r="159" s="1" customFormat="1" ht="15" customHeight="1">
      <c r="B159" s="291"/>
      <c r="C159" s="318" t="s">
        <v>81</v>
      </c>
      <c r="D159" s="266"/>
      <c r="E159" s="266"/>
      <c r="F159" s="319" t="s">
        <v>311</v>
      </c>
      <c r="G159" s="266"/>
      <c r="H159" s="318" t="s">
        <v>373</v>
      </c>
      <c r="I159" s="318" t="s">
        <v>313</v>
      </c>
      <c r="J159" s="318" t="s">
        <v>374</v>
      </c>
      <c r="K159" s="314"/>
    </row>
    <row r="160" s="1" customFormat="1" ht="15" customHeight="1">
      <c r="B160" s="291"/>
      <c r="C160" s="318" t="s">
        <v>375</v>
      </c>
      <c r="D160" s="266"/>
      <c r="E160" s="266"/>
      <c r="F160" s="319" t="s">
        <v>311</v>
      </c>
      <c r="G160" s="266"/>
      <c r="H160" s="318" t="s">
        <v>376</v>
      </c>
      <c r="I160" s="318" t="s">
        <v>346</v>
      </c>
      <c r="J160" s="318"/>
      <c r="K160" s="314"/>
    </row>
    <row r="16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="1" customFormat="1" ht="7.5" customHeight="1">
      <c r="B164" s="253"/>
      <c r="C164" s="254"/>
      <c r="D164" s="254"/>
      <c r="E164" s="254"/>
      <c r="F164" s="254"/>
      <c r="G164" s="254"/>
      <c r="H164" s="254"/>
      <c r="I164" s="254"/>
      <c r="J164" s="254"/>
      <c r="K164" s="255"/>
    </row>
    <row r="165" s="1" customFormat="1" ht="45" customHeight="1">
      <c r="B165" s="256"/>
      <c r="C165" s="257" t="s">
        <v>377</v>
      </c>
      <c r="D165" s="257"/>
      <c r="E165" s="257"/>
      <c r="F165" s="257"/>
      <c r="G165" s="257"/>
      <c r="H165" s="257"/>
      <c r="I165" s="257"/>
      <c r="J165" s="257"/>
      <c r="K165" s="258"/>
    </row>
    <row r="166" s="1" customFormat="1" ht="17.25" customHeight="1">
      <c r="B166" s="256"/>
      <c r="C166" s="281" t="s">
        <v>305</v>
      </c>
      <c r="D166" s="281"/>
      <c r="E166" s="281"/>
      <c r="F166" s="281" t="s">
        <v>306</v>
      </c>
      <c r="G166" s="323"/>
      <c r="H166" s="324" t="s">
        <v>48</v>
      </c>
      <c r="I166" s="324" t="s">
        <v>51</v>
      </c>
      <c r="J166" s="281" t="s">
        <v>307</v>
      </c>
      <c r="K166" s="258"/>
    </row>
    <row r="167" s="1" customFormat="1" ht="17.25" customHeight="1">
      <c r="B167" s="259"/>
      <c r="C167" s="283" t="s">
        <v>308</v>
      </c>
      <c r="D167" s="283"/>
      <c r="E167" s="283"/>
      <c r="F167" s="284" t="s">
        <v>309</v>
      </c>
      <c r="G167" s="325"/>
      <c r="H167" s="326"/>
      <c r="I167" s="326"/>
      <c r="J167" s="283" t="s">
        <v>310</v>
      </c>
      <c r="K167" s="261"/>
    </row>
    <row r="168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="1" customFormat="1" ht="15" customHeight="1">
      <c r="B169" s="291"/>
      <c r="C169" s="266" t="s">
        <v>314</v>
      </c>
      <c r="D169" s="266"/>
      <c r="E169" s="266"/>
      <c r="F169" s="289" t="s">
        <v>311</v>
      </c>
      <c r="G169" s="266"/>
      <c r="H169" s="266" t="s">
        <v>351</v>
      </c>
      <c r="I169" s="266" t="s">
        <v>313</v>
      </c>
      <c r="J169" s="266">
        <v>120</v>
      </c>
      <c r="K169" s="314"/>
    </row>
    <row r="170" s="1" customFormat="1" ht="15" customHeight="1">
      <c r="B170" s="291"/>
      <c r="C170" s="266" t="s">
        <v>360</v>
      </c>
      <c r="D170" s="266"/>
      <c r="E170" s="266"/>
      <c r="F170" s="289" t="s">
        <v>311</v>
      </c>
      <c r="G170" s="266"/>
      <c r="H170" s="266" t="s">
        <v>361</v>
      </c>
      <c r="I170" s="266" t="s">
        <v>313</v>
      </c>
      <c r="J170" s="266" t="s">
        <v>362</v>
      </c>
      <c r="K170" s="314"/>
    </row>
    <row r="171" s="1" customFormat="1" ht="15" customHeight="1">
      <c r="B171" s="291"/>
      <c r="C171" s="266" t="s">
        <v>259</v>
      </c>
      <c r="D171" s="266"/>
      <c r="E171" s="266"/>
      <c r="F171" s="289" t="s">
        <v>311</v>
      </c>
      <c r="G171" s="266"/>
      <c r="H171" s="266" t="s">
        <v>378</v>
      </c>
      <c r="I171" s="266" t="s">
        <v>313</v>
      </c>
      <c r="J171" s="266" t="s">
        <v>362</v>
      </c>
      <c r="K171" s="314"/>
    </row>
    <row r="172" s="1" customFormat="1" ht="15" customHeight="1">
      <c r="B172" s="291"/>
      <c r="C172" s="266" t="s">
        <v>316</v>
      </c>
      <c r="D172" s="266"/>
      <c r="E172" s="266"/>
      <c r="F172" s="289" t="s">
        <v>317</v>
      </c>
      <c r="G172" s="266"/>
      <c r="H172" s="266" t="s">
        <v>378</v>
      </c>
      <c r="I172" s="266" t="s">
        <v>313</v>
      </c>
      <c r="J172" s="266">
        <v>50</v>
      </c>
      <c r="K172" s="314"/>
    </row>
    <row r="173" s="1" customFormat="1" ht="15" customHeight="1">
      <c r="B173" s="291"/>
      <c r="C173" s="266" t="s">
        <v>319</v>
      </c>
      <c r="D173" s="266"/>
      <c r="E173" s="266"/>
      <c r="F173" s="289" t="s">
        <v>311</v>
      </c>
      <c r="G173" s="266"/>
      <c r="H173" s="266" t="s">
        <v>378</v>
      </c>
      <c r="I173" s="266" t="s">
        <v>321</v>
      </c>
      <c r="J173" s="266"/>
      <c r="K173" s="314"/>
    </row>
    <row r="174" s="1" customFormat="1" ht="15" customHeight="1">
      <c r="B174" s="291"/>
      <c r="C174" s="266" t="s">
        <v>330</v>
      </c>
      <c r="D174" s="266"/>
      <c r="E174" s="266"/>
      <c r="F174" s="289" t="s">
        <v>317</v>
      </c>
      <c r="G174" s="266"/>
      <c r="H174" s="266" t="s">
        <v>378</v>
      </c>
      <c r="I174" s="266" t="s">
        <v>313</v>
      </c>
      <c r="J174" s="266">
        <v>50</v>
      </c>
      <c r="K174" s="314"/>
    </row>
    <row r="175" s="1" customFormat="1" ht="15" customHeight="1">
      <c r="B175" s="291"/>
      <c r="C175" s="266" t="s">
        <v>338</v>
      </c>
      <c r="D175" s="266"/>
      <c r="E175" s="266"/>
      <c r="F175" s="289" t="s">
        <v>317</v>
      </c>
      <c r="G175" s="266"/>
      <c r="H175" s="266" t="s">
        <v>378</v>
      </c>
      <c r="I175" s="266" t="s">
        <v>313</v>
      </c>
      <c r="J175" s="266">
        <v>50</v>
      </c>
      <c r="K175" s="314"/>
    </row>
    <row r="176" s="1" customFormat="1" ht="15" customHeight="1">
      <c r="B176" s="291"/>
      <c r="C176" s="266" t="s">
        <v>336</v>
      </c>
      <c r="D176" s="266"/>
      <c r="E176" s="266"/>
      <c r="F176" s="289" t="s">
        <v>317</v>
      </c>
      <c r="G176" s="266"/>
      <c r="H176" s="266" t="s">
        <v>378</v>
      </c>
      <c r="I176" s="266" t="s">
        <v>313</v>
      </c>
      <c r="J176" s="266">
        <v>50</v>
      </c>
      <c r="K176" s="314"/>
    </row>
    <row r="177" s="1" customFormat="1" ht="15" customHeight="1">
      <c r="B177" s="291"/>
      <c r="C177" s="266" t="s">
        <v>92</v>
      </c>
      <c r="D177" s="266"/>
      <c r="E177" s="266"/>
      <c r="F177" s="289" t="s">
        <v>311</v>
      </c>
      <c r="G177" s="266"/>
      <c r="H177" s="266" t="s">
        <v>379</v>
      </c>
      <c r="I177" s="266" t="s">
        <v>380</v>
      </c>
      <c r="J177" s="266"/>
      <c r="K177" s="314"/>
    </row>
    <row r="178" s="1" customFormat="1" ht="15" customHeight="1">
      <c r="B178" s="291"/>
      <c r="C178" s="266" t="s">
        <v>51</v>
      </c>
      <c r="D178" s="266"/>
      <c r="E178" s="266"/>
      <c r="F178" s="289" t="s">
        <v>311</v>
      </c>
      <c r="G178" s="266"/>
      <c r="H178" s="266" t="s">
        <v>381</v>
      </c>
      <c r="I178" s="266" t="s">
        <v>382</v>
      </c>
      <c r="J178" s="266">
        <v>1</v>
      </c>
      <c r="K178" s="314"/>
    </row>
    <row r="179" s="1" customFormat="1" ht="15" customHeight="1">
      <c r="B179" s="291"/>
      <c r="C179" s="266" t="s">
        <v>47</v>
      </c>
      <c r="D179" s="266"/>
      <c r="E179" s="266"/>
      <c r="F179" s="289" t="s">
        <v>311</v>
      </c>
      <c r="G179" s="266"/>
      <c r="H179" s="266" t="s">
        <v>383</v>
      </c>
      <c r="I179" s="266" t="s">
        <v>313</v>
      </c>
      <c r="J179" s="266">
        <v>20</v>
      </c>
      <c r="K179" s="314"/>
    </row>
    <row r="180" s="1" customFormat="1" ht="15" customHeight="1">
      <c r="B180" s="291"/>
      <c r="C180" s="266" t="s">
        <v>48</v>
      </c>
      <c r="D180" s="266"/>
      <c r="E180" s="266"/>
      <c r="F180" s="289" t="s">
        <v>311</v>
      </c>
      <c r="G180" s="266"/>
      <c r="H180" s="266" t="s">
        <v>384</v>
      </c>
      <c r="I180" s="266" t="s">
        <v>313</v>
      </c>
      <c r="J180" s="266">
        <v>255</v>
      </c>
      <c r="K180" s="314"/>
    </row>
    <row r="181" s="1" customFormat="1" ht="15" customHeight="1">
      <c r="B181" s="291"/>
      <c r="C181" s="266" t="s">
        <v>93</v>
      </c>
      <c r="D181" s="266"/>
      <c r="E181" s="266"/>
      <c r="F181" s="289" t="s">
        <v>311</v>
      </c>
      <c r="G181" s="266"/>
      <c r="H181" s="266" t="s">
        <v>275</v>
      </c>
      <c r="I181" s="266" t="s">
        <v>313</v>
      </c>
      <c r="J181" s="266">
        <v>10</v>
      </c>
      <c r="K181" s="314"/>
    </row>
    <row r="182" s="1" customFormat="1" ht="15" customHeight="1">
      <c r="B182" s="291"/>
      <c r="C182" s="266" t="s">
        <v>94</v>
      </c>
      <c r="D182" s="266"/>
      <c r="E182" s="266"/>
      <c r="F182" s="289" t="s">
        <v>311</v>
      </c>
      <c r="G182" s="266"/>
      <c r="H182" s="266" t="s">
        <v>385</v>
      </c>
      <c r="I182" s="266" t="s">
        <v>346</v>
      </c>
      <c r="J182" s="266"/>
      <c r="K182" s="314"/>
    </row>
    <row r="183" s="1" customFormat="1" ht="15" customHeight="1">
      <c r="B183" s="291"/>
      <c r="C183" s="266" t="s">
        <v>386</v>
      </c>
      <c r="D183" s="266"/>
      <c r="E183" s="266"/>
      <c r="F183" s="289" t="s">
        <v>311</v>
      </c>
      <c r="G183" s="266"/>
      <c r="H183" s="266" t="s">
        <v>387</v>
      </c>
      <c r="I183" s="266" t="s">
        <v>346</v>
      </c>
      <c r="J183" s="266"/>
      <c r="K183" s="314"/>
    </row>
    <row r="184" s="1" customFormat="1" ht="15" customHeight="1">
      <c r="B184" s="291"/>
      <c r="C184" s="266" t="s">
        <v>375</v>
      </c>
      <c r="D184" s="266"/>
      <c r="E184" s="266"/>
      <c r="F184" s="289" t="s">
        <v>311</v>
      </c>
      <c r="G184" s="266"/>
      <c r="H184" s="266" t="s">
        <v>388</v>
      </c>
      <c r="I184" s="266" t="s">
        <v>346</v>
      </c>
      <c r="J184" s="266"/>
      <c r="K184" s="314"/>
    </row>
    <row r="185" s="1" customFormat="1" ht="15" customHeight="1">
      <c r="B185" s="291"/>
      <c r="C185" s="266" t="s">
        <v>96</v>
      </c>
      <c r="D185" s="266"/>
      <c r="E185" s="266"/>
      <c r="F185" s="289" t="s">
        <v>317</v>
      </c>
      <c r="G185" s="266"/>
      <c r="H185" s="266" t="s">
        <v>389</v>
      </c>
      <c r="I185" s="266" t="s">
        <v>313</v>
      </c>
      <c r="J185" s="266">
        <v>50</v>
      </c>
      <c r="K185" s="314"/>
    </row>
    <row r="186" s="1" customFormat="1" ht="15" customHeight="1">
      <c r="B186" s="291"/>
      <c r="C186" s="266" t="s">
        <v>390</v>
      </c>
      <c r="D186" s="266"/>
      <c r="E186" s="266"/>
      <c r="F186" s="289" t="s">
        <v>317</v>
      </c>
      <c r="G186" s="266"/>
      <c r="H186" s="266" t="s">
        <v>391</v>
      </c>
      <c r="I186" s="266" t="s">
        <v>392</v>
      </c>
      <c r="J186" s="266"/>
      <c r="K186" s="314"/>
    </row>
    <row r="187" s="1" customFormat="1" ht="15" customHeight="1">
      <c r="B187" s="291"/>
      <c r="C187" s="266" t="s">
        <v>393</v>
      </c>
      <c r="D187" s="266"/>
      <c r="E187" s="266"/>
      <c r="F187" s="289" t="s">
        <v>317</v>
      </c>
      <c r="G187" s="266"/>
      <c r="H187" s="266" t="s">
        <v>394</v>
      </c>
      <c r="I187" s="266" t="s">
        <v>392</v>
      </c>
      <c r="J187" s="266"/>
      <c r="K187" s="314"/>
    </row>
    <row r="188" s="1" customFormat="1" ht="15" customHeight="1">
      <c r="B188" s="291"/>
      <c r="C188" s="266" t="s">
        <v>395</v>
      </c>
      <c r="D188" s="266"/>
      <c r="E188" s="266"/>
      <c r="F188" s="289" t="s">
        <v>317</v>
      </c>
      <c r="G188" s="266"/>
      <c r="H188" s="266" t="s">
        <v>396</v>
      </c>
      <c r="I188" s="266" t="s">
        <v>392</v>
      </c>
      <c r="J188" s="266"/>
      <c r="K188" s="314"/>
    </row>
    <row r="189" s="1" customFormat="1" ht="15" customHeight="1">
      <c r="B189" s="291"/>
      <c r="C189" s="327" t="s">
        <v>397</v>
      </c>
      <c r="D189" s="266"/>
      <c r="E189" s="266"/>
      <c r="F189" s="289" t="s">
        <v>317</v>
      </c>
      <c r="G189" s="266"/>
      <c r="H189" s="266" t="s">
        <v>398</v>
      </c>
      <c r="I189" s="266" t="s">
        <v>399</v>
      </c>
      <c r="J189" s="328" t="s">
        <v>400</v>
      </c>
      <c r="K189" s="314"/>
    </row>
    <row r="190" s="17" customFormat="1" ht="15" customHeight="1">
      <c r="B190" s="329"/>
      <c r="C190" s="330" t="s">
        <v>401</v>
      </c>
      <c r="D190" s="331"/>
      <c r="E190" s="331"/>
      <c r="F190" s="332" t="s">
        <v>317</v>
      </c>
      <c r="G190" s="331"/>
      <c r="H190" s="331" t="s">
        <v>402</v>
      </c>
      <c r="I190" s="331" t="s">
        <v>399</v>
      </c>
      <c r="J190" s="333" t="s">
        <v>400</v>
      </c>
      <c r="K190" s="334"/>
    </row>
    <row r="191" s="1" customFormat="1" ht="15" customHeight="1">
      <c r="B191" s="291"/>
      <c r="C191" s="327" t="s">
        <v>36</v>
      </c>
      <c r="D191" s="266"/>
      <c r="E191" s="266"/>
      <c r="F191" s="289" t="s">
        <v>311</v>
      </c>
      <c r="G191" s="266"/>
      <c r="H191" s="263" t="s">
        <v>403</v>
      </c>
      <c r="I191" s="266" t="s">
        <v>404</v>
      </c>
      <c r="J191" s="266"/>
      <c r="K191" s="314"/>
    </row>
    <row r="192" s="1" customFormat="1" ht="15" customHeight="1">
      <c r="B192" s="291"/>
      <c r="C192" s="327" t="s">
        <v>405</v>
      </c>
      <c r="D192" s="266"/>
      <c r="E192" s="266"/>
      <c r="F192" s="289" t="s">
        <v>311</v>
      </c>
      <c r="G192" s="266"/>
      <c r="H192" s="266" t="s">
        <v>406</v>
      </c>
      <c r="I192" s="266" t="s">
        <v>346</v>
      </c>
      <c r="J192" s="266"/>
      <c r="K192" s="314"/>
    </row>
    <row r="193" s="1" customFormat="1" ht="15" customHeight="1">
      <c r="B193" s="291"/>
      <c r="C193" s="327" t="s">
        <v>407</v>
      </c>
      <c r="D193" s="266"/>
      <c r="E193" s="266"/>
      <c r="F193" s="289" t="s">
        <v>311</v>
      </c>
      <c r="G193" s="266"/>
      <c r="H193" s="266" t="s">
        <v>408</v>
      </c>
      <c r="I193" s="266" t="s">
        <v>346</v>
      </c>
      <c r="J193" s="266"/>
      <c r="K193" s="314"/>
    </row>
    <row r="194" s="1" customFormat="1" ht="15" customHeight="1">
      <c r="B194" s="291"/>
      <c r="C194" s="327" t="s">
        <v>409</v>
      </c>
      <c r="D194" s="266"/>
      <c r="E194" s="266"/>
      <c r="F194" s="289" t="s">
        <v>317</v>
      </c>
      <c r="G194" s="266"/>
      <c r="H194" s="266" t="s">
        <v>410</v>
      </c>
      <c r="I194" s="266" t="s">
        <v>346</v>
      </c>
      <c r="J194" s="266"/>
      <c r="K194" s="314"/>
    </row>
    <row r="195" s="1" customFormat="1" ht="15" customHeight="1">
      <c r="B195" s="320"/>
      <c r="C195" s="335"/>
      <c r="D195" s="300"/>
      <c r="E195" s="300"/>
      <c r="F195" s="300"/>
      <c r="G195" s="300"/>
      <c r="H195" s="300"/>
      <c r="I195" s="300"/>
      <c r="J195" s="300"/>
      <c r="K195" s="321"/>
    </row>
    <row r="196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="1" customFormat="1" ht="18.75" customHeight="1">
      <c r="B197" s="302"/>
      <c r="C197" s="312"/>
      <c r="D197" s="312"/>
      <c r="E197" s="312"/>
      <c r="F197" s="322"/>
      <c r="G197" s="312"/>
      <c r="H197" s="312"/>
      <c r="I197" s="312"/>
      <c r="J197" s="312"/>
      <c r="K197" s="302"/>
    </row>
    <row r="198" s="1" customFormat="1" ht="18.75" customHeight="1">
      <c r="B198" s="274"/>
      <c r="C198" s="274"/>
      <c r="D198" s="274"/>
      <c r="E198" s="274"/>
      <c r="F198" s="274"/>
      <c r="G198" s="274"/>
      <c r="H198" s="274"/>
      <c r="I198" s="274"/>
      <c r="J198" s="274"/>
      <c r="K198" s="274"/>
    </row>
    <row r="199" s="1" customFormat="1" ht="13.5">
      <c r="B199" s="253"/>
      <c r="C199" s="254"/>
      <c r="D199" s="254"/>
      <c r="E199" s="254"/>
      <c r="F199" s="254"/>
      <c r="G199" s="254"/>
      <c r="H199" s="254"/>
      <c r="I199" s="254"/>
      <c r="J199" s="254"/>
      <c r="K199" s="255"/>
    </row>
    <row r="200" s="1" customFormat="1" ht="21">
      <c r="B200" s="256"/>
      <c r="C200" s="257" t="s">
        <v>411</v>
      </c>
      <c r="D200" s="257"/>
      <c r="E200" s="257"/>
      <c r="F200" s="257"/>
      <c r="G200" s="257"/>
      <c r="H200" s="257"/>
      <c r="I200" s="257"/>
      <c r="J200" s="257"/>
      <c r="K200" s="258"/>
    </row>
    <row r="201" s="1" customFormat="1" ht="25.5" customHeight="1">
      <c r="B201" s="256"/>
      <c r="C201" s="336" t="s">
        <v>412</v>
      </c>
      <c r="D201" s="336"/>
      <c r="E201" s="336"/>
      <c r="F201" s="336" t="s">
        <v>413</v>
      </c>
      <c r="G201" s="337"/>
      <c r="H201" s="336" t="s">
        <v>414</v>
      </c>
      <c r="I201" s="336"/>
      <c r="J201" s="336"/>
      <c r="K201" s="258"/>
    </row>
    <row r="202" s="1" customFormat="1" ht="5.25" customHeight="1">
      <c r="B202" s="291"/>
      <c r="C202" s="286"/>
      <c r="D202" s="286"/>
      <c r="E202" s="286"/>
      <c r="F202" s="286"/>
      <c r="G202" s="312"/>
      <c r="H202" s="286"/>
      <c r="I202" s="286"/>
      <c r="J202" s="286"/>
      <c r="K202" s="314"/>
    </row>
    <row r="203" s="1" customFormat="1" ht="15" customHeight="1">
      <c r="B203" s="291"/>
      <c r="C203" s="266" t="s">
        <v>404</v>
      </c>
      <c r="D203" s="266"/>
      <c r="E203" s="266"/>
      <c r="F203" s="289" t="s">
        <v>37</v>
      </c>
      <c r="G203" s="266"/>
      <c r="H203" s="266" t="s">
        <v>415</v>
      </c>
      <c r="I203" s="266"/>
      <c r="J203" s="266"/>
      <c r="K203" s="314"/>
    </row>
    <row r="204" s="1" customFormat="1" ht="15" customHeight="1">
      <c r="B204" s="291"/>
      <c r="C204" s="266"/>
      <c r="D204" s="266"/>
      <c r="E204" s="266"/>
      <c r="F204" s="289" t="s">
        <v>38</v>
      </c>
      <c r="G204" s="266"/>
      <c r="H204" s="266" t="s">
        <v>416</v>
      </c>
      <c r="I204" s="266"/>
      <c r="J204" s="266"/>
      <c r="K204" s="314"/>
    </row>
    <row r="205" s="1" customFormat="1" ht="15" customHeight="1">
      <c r="B205" s="291"/>
      <c r="C205" s="266"/>
      <c r="D205" s="266"/>
      <c r="E205" s="266"/>
      <c r="F205" s="289" t="s">
        <v>41</v>
      </c>
      <c r="G205" s="266"/>
      <c r="H205" s="266" t="s">
        <v>417</v>
      </c>
      <c r="I205" s="266"/>
      <c r="J205" s="266"/>
      <c r="K205" s="314"/>
    </row>
    <row r="206" s="1" customFormat="1" ht="15" customHeight="1">
      <c r="B206" s="291"/>
      <c r="C206" s="266"/>
      <c r="D206" s="266"/>
      <c r="E206" s="266"/>
      <c r="F206" s="289" t="s">
        <v>39</v>
      </c>
      <c r="G206" s="266"/>
      <c r="H206" s="266" t="s">
        <v>418</v>
      </c>
      <c r="I206" s="266"/>
      <c r="J206" s="266"/>
      <c r="K206" s="314"/>
    </row>
    <row r="207" s="1" customFormat="1" ht="15" customHeight="1">
      <c r="B207" s="291"/>
      <c r="C207" s="266"/>
      <c r="D207" s="266"/>
      <c r="E207" s="266"/>
      <c r="F207" s="289" t="s">
        <v>40</v>
      </c>
      <c r="G207" s="266"/>
      <c r="H207" s="266" t="s">
        <v>419</v>
      </c>
      <c r="I207" s="266"/>
      <c r="J207" s="266"/>
      <c r="K207" s="314"/>
    </row>
    <row r="208" s="1" customFormat="1" ht="15" customHeight="1">
      <c r="B208" s="291"/>
      <c r="C208" s="266"/>
      <c r="D208" s="266"/>
      <c r="E208" s="266"/>
      <c r="F208" s="289"/>
      <c r="G208" s="266"/>
      <c r="H208" s="266"/>
      <c r="I208" s="266"/>
      <c r="J208" s="266"/>
      <c r="K208" s="314"/>
    </row>
    <row r="209" s="1" customFormat="1" ht="15" customHeight="1">
      <c r="B209" s="291"/>
      <c r="C209" s="266" t="s">
        <v>358</v>
      </c>
      <c r="D209" s="266"/>
      <c r="E209" s="266"/>
      <c r="F209" s="289" t="s">
        <v>73</v>
      </c>
      <c r="G209" s="266"/>
      <c r="H209" s="266" t="s">
        <v>420</v>
      </c>
      <c r="I209" s="266"/>
      <c r="J209" s="266"/>
      <c r="K209" s="314"/>
    </row>
    <row r="210" s="1" customFormat="1" ht="15" customHeight="1">
      <c r="B210" s="291"/>
      <c r="C210" s="266"/>
      <c r="D210" s="266"/>
      <c r="E210" s="266"/>
      <c r="F210" s="289" t="s">
        <v>253</v>
      </c>
      <c r="G210" s="266"/>
      <c r="H210" s="266" t="s">
        <v>254</v>
      </c>
      <c r="I210" s="266"/>
      <c r="J210" s="266"/>
      <c r="K210" s="314"/>
    </row>
    <row r="211" s="1" customFormat="1" ht="15" customHeight="1">
      <c r="B211" s="291"/>
      <c r="C211" s="266"/>
      <c r="D211" s="266"/>
      <c r="E211" s="266"/>
      <c r="F211" s="289" t="s">
        <v>251</v>
      </c>
      <c r="G211" s="266"/>
      <c r="H211" s="266" t="s">
        <v>421</v>
      </c>
      <c r="I211" s="266"/>
      <c r="J211" s="266"/>
      <c r="K211" s="314"/>
    </row>
    <row r="212" s="1" customFormat="1" ht="15" customHeight="1">
      <c r="B212" s="338"/>
      <c r="C212" s="266"/>
      <c r="D212" s="266"/>
      <c r="E212" s="266"/>
      <c r="F212" s="289" t="s">
        <v>255</v>
      </c>
      <c r="G212" s="327"/>
      <c r="H212" s="318" t="s">
        <v>256</v>
      </c>
      <c r="I212" s="318"/>
      <c r="J212" s="318"/>
      <c r="K212" s="339"/>
    </row>
    <row r="213" s="1" customFormat="1" ht="15" customHeight="1">
      <c r="B213" s="338"/>
      <c r="C213" s="266"/>
      <c r="D213" s="266"/>
      <c r="E213" s="266"/>
      <c r="F213" s="289" t="s">
        <v>257</v>
      </c>
      <c r="G213" s="327"/>
      <c r="H213" s="318" t="s">
        <v>422</v>
      </c>
      <c r="I213" s="318"/>
      <c r="J213" s="318"/>
      <c r="K213" s="339"/>
    </row>
    <row r="214" s="1" customFormat="1" ht="15" customHeight="1">
      <c r="B214" s="338"/>
      <c r="C214" s="266"/>
      <c r="D214" s="266"/>
      <c r="E214" s="266"/>
      <c r="F214" s="289"/>
      <c r="G214" s="327"/>
      <c r="H214" s="318"/>
      <c r="I214" s="318"/>
      <c r="J214" s="318"/>
      <c r="K214" s="339"/>
    </row>
    <row r="215" s="1" customFormat="1" ht="15" customHeight="1">
      <c r="B215" s="338"/>
      <c r="C215" s="266" t="s">
        <v>382</v>
      </c>
      <c r="D215" s="266"/>
      <c r="E215" s="266"/>
      <c r="F215" s="289">
        <v>1</v>
      </c>
      <c r="G215" s="327"/>
      <c r="H215" s="318" t="s">
        <v>423</v>
      </c>
      <c r="I215" s="318"/>
      <c r="J215" s="318"/>
      <c r="K215" s="339"/>
    </row>
    <row r="216" s="1" customFormat="1" ht="15" customHeight="1">
      <c r="B216" s="338"/>
      <c r="C216" s="266"/>
      <c r="D216" s="266"/>
      <c r="E216" s="266"/>
      <c r="F216" s="289">
        <v>2</v>
      </c>
      <c r="G216" s="327"/>
      <c r="H216" s="318" t="s">
        <v>424</v>
      </c>
      <c r="I216" s="318"/>
      <c r="J216" s="318"/>
      <c r="K216" s="339"/>
    </row>
    <row r="217" s="1" customFormat="1" ht="15" customHeight="1">
      <c r="B217" s="338"/>
      <c r="C217" s="266"/>
      <c r="D217" s="266"/>
      <c r="E217" s="266"/>
      <c r="F217" s="289">
        <v>3</v>
      </c>
      <c r="G217" s="327"/>
      <c r="H217" s="318" t="s">
        <v>425</v>
      </c>
      <c r="I217" s="318"/>
      <c r="J217" s="318"/>
      <c r="K217" s="339"/>
    </row>
    <row r="218" s="1" customFormat="1" ht="15" customHeight="1">
      <c r="B218" s="338"/>
      <c r="C218" s="266"/>
      <c r="D218" s="266"/>
      <c r="E218" s="266"/>
      <c r="F218" s="289">
        <v>4</v>
      </c>
      <c r="G218" s="327"/>
      <c r="H218" s="318" t="s">
        <v>426</v>
      </c>
      <c r="I218" s="318"/>
      <c r="J218" s="318"/>
      <c r="K218" s="339"/>
    </row>
    <row r="219" s="1" customFormat="1" ht="12.75" customHeight="1">
      <c r="B219" s="340"/>
      <c r="C219" s="341"/>
      <c r="D219" s="341"/>
      <c r="E219" s="341"/>
      <c r="F219" s="341"/>
      <c r="G219" s="341"/>
      <c r="H219" s="341"/>
      <c r="I219" s="341"/>
      <c r="J219" s="341"/>
      <c r="K219" s="34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2025-12-16T10:38:31Z</dcterms:created>
  <dcterms:modified xsi:type="dcterms:W3CDTF">2025-12-16T10:38:33Z</dcterms:modified>
</cp:coreProperties>
</file>